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Y:\Human Resources\Matrix's\DSA\"/>
    </mc:Choice>
  </mc:AlternateContent>
  <xr:revisionPtr revIDLastSave="0" documentId="13_ncr:1_{4DBBD5D5-F6A2-4E06-9076-667FB5EC96AF}" xr6:coauthVersionLast="47" xr6:coauthVersionMax="47" xr10:uidLastSave="{00000000-0000-0000-0000-000000000000}"/>
  <bookViews>
    <workbookView xWindow="25080" yWindow="-120" windowWidth="25440" windowHeight="15390" activeTab="1" xr2:uid="{00000000-000D-0000-FFFF-FFFF00000000}"/>
  </bookViews>
  <sheets>
    <sheet name="Matrix - 3 years" sheetId="2" r:id="rId1"/>
    <sheet name="SO Mgmt Matrix" sheetId="3" r:id="rId2"/>
  </sheets>
  <definedNames>
    <definedName name="_xlnm.Print_Area" localSheetId="0">'Matrix - 3 years'!$A$1:$H$72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9" i="3" l="1"/>
  <c r="C50" i="3" s="1"/>
  <c r="C45" i="3"/>
  <c r="C47" i="3" s="1"/>
  <c r="C41" i="3"/>
  <c r="C43" i="3" s="1"/>
  <c r="C32" i="3"/>
  <c r="C33" i="3" s="1"/>
  <c r="C28" i="3"/>
  <c r="C30" i="3" s="1"/>
  <c r="C24" i="3"/>
  <c r="C25" i="3" s="1"/>
  <c r="C15" i="3"/>
  <c r="C16" i="3" s="1"/>
  <c r="C11" i="3"/>
  <c r="C7" i="3"/>
  <c r="I51" i="2"/>
  <c r="I41" i="2"/>
  <c r="I39" i="2"/>
  <c r="I37" i="2"/>
  <c r="I33" i="2"/>
  <c r="D19" i="2"/>
  <c r="J41" i="2" s="1"/>
  <c r="C21" i="2"/>
  <c r="N21" i="2" s="1"/>
  <c r="D15" i="2"/>
  <c r="J37" i="2" s="1"/>
  <c r="C17" i="2"/>
  <c r="D12" i="2"/>
  <c r="J34" i="2" s="1"/>
  <c r="D11" i="2"/>
  <c r="J33" i="2" s="1"/>
  <c r="C13" i="2"/>
  <c r="N13" i="2" s="1"/>
  <c r="D8" i="2"/>
  <c r="F7" i="2"/>
  <c r="F9" i="2" s="1"/>
  <c r="E7" i="2"/>
  <c r="E9" i="2" s="1"/>
  <c r="D7" i="2"/>
  <c r="D9" i="2" s="1"/>
  <c r="C9" i="2"/>
  <c r="I29" i="2"/>
  <c r="N19" i="2"/>
  <c r="C41" i="2"/>
  <c r="I63" i="2" s="1"/>
  <c r="C16" i="2"/>
  <c r="N16" i="2" s="1"/>
  <c r="N11" i="2"/>
  <c r="N7" i="2"/>
  <c r="C12" i="2"/>
  <c r="N12" i="2" s="1"/>
  <c r="C29" i="2"/>
  <c r="N29" i="2" s="1"/>
  <c r="C8" i="2"/>
  <c r="N8" i="2" s="1"/>
  <c r="C34" i="3" l="1"/>
  <c r="C51" i="3"/>
  <c r="C46" i="3"/>
  <c r="C42" i="3"/>
  <c r="C26" i="3"/>
  <c r="C29" i="3"/>
  <c r="C17" i="3"/>
  <c r="C12" i="3"/>
  <c r="C13" i="3"/>
  <c r="C8" i="3"/>
  <c r="C9" i="3"/>
  <c r="G7" i="2"/>
  <c r="E15" i="2"/>
  <c r="C31" i="2"/>
  <c r="C51" i="2"/>
  <c r="C63" i="2"/>
  <c r="E19" i="2"/>
  <c r="I38" i="2"/>
  <c r="E8" i="2"/>
  <c r="D13" i="2"/>
  <c r="J35" i="2" s="1"/>
  <c r="C43" i="2"/>
  <c r="I65" i="2" s="1"/>
  <c r="I30" i="2"/>
  <c r="F8" i="2"/>
  <c r="E11" i="2"/>
  <c r="D17" i="2"/>
  <c r="J39" i="2" s="1"/>
  <c r="I43" i="2"/>
  <c r="D21" i="2"/>
  <c r="N41" i="2"/>
  <c r="I34" i="2"/>
  <c r="I35" i="2"/>
  <c r="N17" i="2"/>
  <c r="O12" i="2"/>
  <c r="O11" i="2"/>
  <c r="O13" i="2"/>
  <c r="N9" i="2"/>
  <c r="O7" i="2"/>
  <c r="O9" i="2"/>
  <c r="I31" i="2"/>
  <c r="C42" i="2"/>
  <c r="C20" i="2"/>
  <c r="C37" i="2"/>
  <c r="N15" i="2"/>
  <c r="D33" i="2"/>
  <c r="C33" i="2"/>
  <c r="C30" i="2"/>
  <c r="K33" i="2" l="1"/>
  <c r="F11" i="2"/>
  <c r="E12" i="2"/>
  <c r="K34" i="2" s="1"/>
  <c r="E13" i="2"/>
  <c r="K35" i="2" s="1"/>
  <c r="K41" i="2"/>
  <c r="E21" i="2"/>
  <c r="K43" i="2" s="1"/>
  <c r="F19" i="2"/>
  <c r="C65" i="2"/>
  <c r="N65" i="2" s="1"/>
  <c r="C64" i="2"/>
  <c r="N30" i="2"/>
  <c r="I52" i="2"/>
  <c r="N51" i="2"/>
  <c r="C53" i="2"/>
  <c r="N53" i="2" s="1"/>
  <c r="N38" i="2"/>
  <c r="N31" i="2"/>
  <c r="I53" i="2"/>
  <c r="C34" i="2"/>
  <c r="C55" i="2"/>
  <c r="C57" i="2" s="1"/>
  <c r="I55" i="2"/>
  <c r="N55" i="2" s="1"/>
  <c r="C35" i="2"/>
  <c r="I59" i="2"/>
  <c r="C59" i="2"/>
  <c r="C39" i="2"/>
  <c r="N43" i="2"/>
  <c r="N33" i="2"/>
  <c r="N37" i="2"/>
  <c r="K37" i="2"/>
  <c r="E17" i="2"/>
  <c r="K39" i="2" s="1"/>
  <c r="F15" i="2"/>
  <c r="N20" i="2"/>
  <c r="I42" i="2"/>
  <c r="N42" i="2" s="1"/>
  <c r="J43" i="2"/>
  <c r="O21" i="2"/>
  <c r="O35" i="2"/>
  <c r="G8" i="2"/>
  <c r="G9" i="2"/>
  <c r="D34" i="2"/>
  <c r="D55" i="2"/>
  <c r="J55" i="2"/>
  <c r="D35" i="2"/>
  <c r="J57" i="2" s="1"/>
  <c r="O33" i="2"/>
  <c r="I64" i="2"/>
  <c r="N64" i="2" s="1"/>
  <c r="N63" i="2"/>
  <c r="D41" i="2"/>
  <c r="O19" i="2"/>
  <c r="D20" i="2"/>
  <c r="J29" i="2"/>
  <c r="D29" i="2"/>
  <c r="J31" i="2"/>
  <c r="P9" i="2"/>
  <c r="K31" i="2"/>
  <c r="J30" i="2"/>
  <c r="O8" i="2"/>
  <c r="C56" i="2"/>
  <c r="C38" i="2"/>
  <c r="I60" i="2" s="1"/>
  <c r="C60" i="2" l="1"/>
  <c r="N60" i="2" s="1"/>
  <c r="C61" i="2"/>
  <c r="L37" i="2"/>
  <c r="F17" i="2"/>
  <c r="L39" i="2" s="1"/>
  <c r="G15" i="2"/>
  <c r="I61" i="2"/>
  <c r="N61" i="2" s="1"/>
  <c r="N39" i="2"/>
  <c r="J63" i="2"/>
  <c r="D43" i="2"/>
  <c r="J65" i="2" s="1"/>
  <c r="D63" i="2"/>
  <c r="O41" i="2"/>
  <c r="D30" i="2"/>
  <c r="O29" i="2"/>
  <c r="J51" i="2"/>
  <c r="D51" i="2"/>
  <c r="D31" i="2"/>
  <c r="P13" i="2"/>
  <c r="I56" i="2"/>
  <c r="N56" i="2" s="1"/>
  <c r="N34" i="2"/>
  <c r="L33" i="2"/>
  <c r="G11" i="2"/>
  <c r="F13" i="2"/>
  <c r="L35" i="2" s="1"/>
  <c r="F12" i="2"/>
  <c r="L34" i="2" s="1"/>
  <c r="O20" i="2"/>
  <c r="J42" i="2"/>
  <c r="D57" i="2"/>
  <c r="O55" i="2"/>
  <c r="F21" i="2"/>
  <c r="L43" i="2" s="1"/>
  <c r="G19" i="2"/>
  <c r="L41" i="2"/>
  <c r="J56" i="2"/>
  <c r="O34" i="2"/>
  <c r="N59" i="2"/>
  <c r="I57" i="2"/>
  <c r="N57" i="2" s="1"/>
  <c r="N35" i="2"/>
  <c r="P21" i="2"/>
  <c r="O57" i="2"/>
  <c r="O43" i="2"/>
  <c r="Q21" i="2"/>
  <c r="E20" i="2"/>
  <c r="P19" i="2"/>
  <c r="E41" i="2"/>
  <c r="D42" i="2"/>
  <c r="P12" i="2"/>
  <c r="P11" i="2"/>
  <c r="E33" i="2"/>
  <c r="K29" i="2"/>
  <c r="P7" i="2"/>
  <c r="E29" i="2"/>
  <c r="L31" i="2"/>
  <c r="Q9" i="2"/>
  <c r="C52" i="2"/>
  <c r="N52" i="2" s="1"/>
  <c r="O51" i="2" l="1"/>
  <c r="D53" i="2"/>
  <c r="O53" i="2" s="1"/>
  <c r="G21" i="2"/>
  <c r="M43" i="2" s="1"/>
  <c r="M41" i="2"/>
  <c r="G13" i="2"/>
  <c r="M35" i="2" s="1"/>
  <c r="G12" i="2"/>
  <c r="M34" i="2" s="1"/>
  <c r="M33" i="2"/>
  <c r="M37" i="2"/>
  <c r="G17" i="2"/>
  <c r="M39" i="2" s="1"/>
  <c r="J52" i="2"/>
  <c r="O30" i="2"/>
  <c r="E34" i="2"/>
  <c r="E55" i="2"/>
  <c r="K55" i="2"/>
  <c r="E35" i="2"/>
  <c r="P33" i="2"/>
  <c r="Q13" i="2"/>
  <c r="K63" i="2"/>
  <c r="E43" i="2"/>
  <c r="E63" i="2"/>
  <c r="P41" i="2"/>
  <c r="J53" i="2"/>
  <c r="O31" i="2"/>
  <c r="E30" i="2"/>
  <c r="K51" i="2"/>
  <c r="P29" i="2"/>
  <c r="E51" i="2"/>
  <c r="E31" i="2"/>
  <c r="D65" i="2"/>
  <c r="O65" i="2" s="1"/>
  <c r="D64" i="2"/>
  <c r="O63" i="2"/>
  <c r="J64" i="2"/>
  <c r="O42" i="2"/>
  <c r="P20" i="2"/>
  <c r="K42" i="2"/>
  <c r="P42" i="2" s="1"/>
  <c r="D56" i="2"/>
  <c r="O56" i="2" s="1"/>
  <c r="R21" i="2"/>
  <c r="E42" i="2"/>
  <c r="K64" i="2" s="1"/>
  <c r="F20" i="2"/>
  <c r="Q19" i="2"/>
  <c r="F41" i="2"/>
  <c r="R13" i="2"/>
  <c r="Q12" i="2"/>
  <c r="Q11" i="2"/>
  <c r="F33" i="2"/>
  <c r="M31" i="2"/>
  <c r="R9" i="2"/>
  <c r="Q7" i="2"/>
  <c r="L29" i="2"/>
  <c r="F29" i="2"/>
  <c r="K30" i="2"/>
  <c r="P8" i="2"/>
  <c r="E57" i="2" l="1"/>
  <c r="P55" i="2"/>
  <c r="P51" i="2"/>
  <c r="E53" i="2"/>
  <c r="P53" i="2" s="1"/>
  <c r="K56" i="2"/>
  <c r="P34" i="2"/>
  <c r="K65" i="2"/>
  <c r="P43" i="2"/>
  <c r="L63" i="2"/>
  <c r="F43" i="2"/>
  <c r="F63" i="2"/>
  <c r="Q41" i="2"/>
  <c r="P63" i="2"/>
  <c r="F30" i="2"/>
  <c r="F51" i="2"/>
  <c r="F31" i="2"/>
  <c r="L51" i="2"/>
  <c r="Q29" i="2"/>
  <c r="Q20" i="2"/>
  <c r="L42" i="2"/>
  <c r="Q42" i="2" s="1"/>
  <c r="K52" i="2"/>
  <c r="P30" i="2"/>
  <c r="K53" i="2"/>
  <c r="P31" i="2"/>
  <c r="E65" i="2"/>
  <c r="E64" i="2"/>
  <c r="P64" i="2" s="1"/>
  <c r="F34" i="2"/>
  <c r="L55" i="2"/>
  <c r="F35" i="2"/>
  <c r="Q33" i="2"/>
  <c r="F55" i="2"/>
  <c r="O64" i="2"/>
  <c r="K57" i="2"/>
  <c r="P57" i="2" s="1"/>
  <c r="P35" i="2"/>
  <c r="G20" i="2"/>
  <c r="R19" i="2"/>
  <c r="G41" i="2"/>
  <c r="R41" i="2" s="1"/>
  <c r="E56" i="2"/>
  <c r="F42" i="2"/>
  <c r="L64" i="2" s="1"/>
  <c r="R12" i="2"/>
  <c r="R11" i="2"/>
  <c r="G33" i="2"/>
  <c r="Q8" i="2"/>
  <c r="L30" i="2"/>
  <c r="M29" i="2"/>
  <c r="R7" i="2"/>
  <c r="G29" i="2"/>
  <c r="G34" i="2" l="1"/>
  <c r="M55" i="2"/>
  <c r="G35" i="2"/>
  <c r="R33" i="2"/>
  <c r="G55" i="2"/>
  <c r="G57" i="2" s="1"/>
  <c r="F64" i="2"/>
  <c r="Q64" i="2" s="1"/>
  <c r="Q63" i="2"/>
  <c r="F65" i="2"/>
  <c r="Q65" i="2" s="1"/>
  <c r="P56" i="2"/>
  <c r="L65" i="2"/>
  <c r="Q43" i="2"/>
  <c r="R20" i="2"/>
  <c r="M42" i="2"/>
  <c r="R42" i="2" s="1"/>
  <c r="G30" i="2"/>
  <c r="G51" i="2"/>
  <c r="G31" i="2"/>
  <c r="M51" i="2"/>
  <c r="R29" i="2"/>
  <c r="F57" i="2"/>
  <c r="Q55" i="2"/>
  <c r="L53" i="2"/>
  <c r="Q31" i="2"/>
  <c r="G43" i="2"/>
  <c r="G63" i="2"/>
  <c r="M63" i="2"/>
  <c r="Q51" i="2"/>
  <c r="F53" i="2"/>
  <c r="L56" i="2"/>
  <c r="Q34" i="2"/>
  <c r="L57" i="2"/>
  <c r="Q57" i="2" s="1"/>
  <c r="Q35" i="2"/>
  <c r="Q30" i="2"/>
  <c r="L52" i="2"/>
  <c r="P65" i="2"/>
  <c r="G42" i="2"/>
  <c r="M64" i="2" s="1"/>
  <c r="F56" i="2"/>
  <c r="R8" i="2"/>
  <c r="M30" i="2"/>
  <c r="D37" i="2"/>
  <c r="D38" i="2"/>
  <c r="J60" i="2" s="1"/>
  <c r="D16" i="2"/>
  <c r="O15" i="2"/>
  <c r="R51" i="2" l="1"/>
  <c r="G53" i="2"/>
  <c r="R53" i="2" s="1"/>
  <c r="M53" i="2"/>
  <c r="R31" i="2"/>
  <c r="G65" i="2"/>
  <c r="G64" i="2"/>
  <c r="R64" i="2" s="1"/>
  <c r="M65" i="2"/>
  <c r="R65" i="2" s="1"/>
  <c r="R43" i="2"/>
  <c r="Q56" i="2"/>
  <c r="Q53" i="2"/>
  <c r="M57" i="2"/>
  <c r="R57" i="2" s="1"/>
  <c r="R35" i="2"/>
  <c r="D39" i="2"/>
  <c r="O37" i="2"/>
  <c r="D59" i="2"/>
  <c r="J59" i="2"/>
  <c r="R55" i="2"/>
  <c r="R30" i="2"/>
  <c r="M52" i="2"/>
  <c r="O16" i="2"/>
  <c r="J38" i="2"/>
  <c r="O38" i="2" s="1"/>
  <c r="R63" i="2"/>
  <c r="M56" i="2"/>
  <c r="R56" i="2" s="1"/>
  <c r="R34" i="2"/>
  <c r="G56" i="2"/>
  <c r="D52" i="2"/>
  <c r="O52" i="2" s="1"/>
  <c r="P17" i="2"/>
  <c r="O17" i="2"/>
  <c r="J61" i="2" l="1"/>
  <c r="O39" i="2"/>
  <c r="D60" i="2"/>
  <c r="O60" i="2" s="1"/>
  <c r="D61" i="2"/>
  <c r="O59" i="2"/>
  <c r="P15" i="2"/>
  <c r="E16" i="2"/>
  <c r="E37" i="2"/>
  <c r="Q17" i="2"/>
  <c r="P16" i="2" l="1"/>
  <c r="K38" i="2"/>
  <c r="K59" i="2"/>
  <c r="E59" i="2"/>
  <c r="P37" i="2"/>
  <c r="E39" i="2"/>
  <c r="O61" i="2"/>
  <c r="R17" i="2"/>
  <c r="Q15" i="2"/>
  <c r="F16" i="2"/>
  <c r="F37" i="2"/>
  <c r="E38" i="2"/>
  <c r="K60" i="2" s="1"/>
  <c r="E61" i="2" l="1"/>
  <c r="P59" i="2"/>
  <c r="E60" i="2"/>
  <c r="P60" i="2" s="1"/>
  <c r="P39" i="2"/>
  <c r="K61" i="2"/>
  <c r="P61" i="2" s="1"/>
  <c r="L59" i="2"/>
  <c r="F59" i="2"/>
  <c r="F39" i="2"/>
  <c r="Q37" i="2"/>
  <c r="P38" i="2"/>
  <c r="Q16" i="2"/>
  <c r="L38" i="2"/>
  <c r="E52" i="2"/>
  <c r="P52" i="2" s="1"/>
  <c r="F38" i="2"/>
  <c r="L60" i="2" s="1"/>
  <c r="G37" i="2"/>
  <c r="G16" i="2"/>
  <c r="R15" i="2"/>
  <c r="M59" i="2" l="1"/>
  <c r="G59" i="2"/>
  <c r="G39" i="2"/>
  <c r="R37" i="2"/>
  <c r="Q60" i="2"/>
  <c r="Q39" i="2"/>
  <c r="L61" i="2"/>
  <c r="Q38" i="2"/>
  <c r="F61" i="2"/>
  <c r="Q59" i="2"/>
  <c r="F60" i="2"/>
  <c r="R16" i="2"/>
  <c r="M38" i="2"/>
  <c r="G38" i="2"/>
  <c r="F52" i="2"/>
  <c r="Q52" i="2" s="1"/>
  <c r="R38" i="2" l="1"/>
  <c r="M60" i="2"/>
  <c r="M61" i="2"/>
  <c r="R39" i="2"/>
  <c r="G60" i="2"/>
  <c r="G61" i="2"/>
  <c r="Q61" i="2"/>
  <c r="R59" i="2"/>
  <c r="G52" i="2"/>
  <c r="R52" i="2" s="1"/>
  <c r="R61" i="2" l="1"/>
  <c r="R60" i="2"/>
</calcChain>
</file>

<file path=xl/sharedStrings.xml><?xml version="1.0" encoding="utf-8"?>
<sst xmlns="http://schemas.openxmlformats.org/spreadsheetml/2006/main" count="138" uniqueCount="24">
  <si>
    <t>POSITION TITLE</t>
  </si>
  <si>
    <t>GRADE</t>
  </si>
  <si>
    <t>A</t>
  </si>
  <si>
    <t>B</t>
  </si>
  <si>
    <t>C</t>
  </si>
  <si>
    <t>D</t>
  </si>
  <si>
    <t>E</t>
  </si>
  <si>
    <t>STEPS</t>
  </si>
  <si>
    <t>Deputy I</t>
  </si>
  <si>
    <t>Monthly</t>
  </si>
  <si>
    <t>Hourly</t>
  </si>
  <si>
    <t>Deputy II</t>
  </si>
  <si>
    <t>Seargeant</t>
  </si>
  <si>
    <t>Sheriff Safety Officer (Boating)</t>
  </si>
  <si>
    <t>MONO COUNTY SALARY SCHEDULE</t>
  </si>
  <si>
    <t>Deputy Sheriff Association (DSA)</t>
  </si>
  <si>
    <t>Bi-Weekly</t>
  </si>
  <si>
    <t>Effective January 1, 2022</t>
  </si>
  <si>
    <t>Effective January 1, 2023</t>
  </si>
  <si>
    <t>Effective January 1, 2024</t>
  </si>
  <si>
    <t>Law Enforcement Management</t>
  </si>
  <si>
    <t>District Attorney Investigator (DSA 60 + 10%)</t>
  </si>
  <si>
    <t>Chief District Attorney Investigator (DSA 60 +20%)</t>
  </si>
  <si>
    <t>Sheriff's Lieutenant (DSA 60 + 41%)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</si>
</sst>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00_);\(&quot;$&quot;#,##0.00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6" xfId="0" applyFont="1" applyBorder="1"/>
    <xf numFmtId="7" fontId="2" fillId="0" borderId="6" xfId="0" applyNumberFormat="1" applyFont="1" applyBorder="1"/>
    <xf numFmtId="7" fontId="2" fillId="0" borderId="5" xfId="0" applyNumberFormat="1" applyFont="1" applyBorder="1"/>
    <xf numFmtId="0" fontId="3" fillId="0" borderId="7" xfId="0" applyFont="1" applyBorder="1" applyAlignment="1">
      <alignment horizontal="left" indent="2"/>
    </xf>
    <xf numFmtId="7" fontId="2" fillId="0" borderId="7" xfId="0" applyNumberFormat="1" applyFont="1" applyBorder="1"/>
    <xf numFmtId="0" fontId="3" fillId="0" borderId="8" xfId="0" applyFont="1" applyBorder="1" applyAlignment="1">
      <alignment horizontal="left" indent="2"/>
    </xf>
    <xf numFmtId="164" fontId="2" fillId="0" borderId="8" xfId="0" applyNumberFormat="1" applyFont="1" applyBorder="1"/>
    <xf numFmtId="0" fontId="2" fillId="0" borderId="6" xfId="0" applyFont="1" applyBorder="1" applyAlignment="1">
      <alignment wrapText="1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7" fontId="2" fillId="0" borderId="0" xfId="0" applyNumberFormat="1" applyFont="1"/>
    <xf numFmtId="10" fontId="2" fillId="0" borderId="0" xfId="1" applyNumberFormat="1" applyFont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196850</xdr:colOff>
      <xdr:row>22</xdr:row>
      <xdr:rowOff>165100</xdr:rowOff>
    </xdr:from>
    <xdr:to>
      <xdr:col>7</xdr:col>
      <xdr:colOff>25400</xdr:colOff>
      <xdr:row>24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927350" y="5016500"/>
          <a:ext cx="3181350" cy="5207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Effective January 1, 2023, all classificiations</a:t>
          </a:r>
          <a:r>
            <a:rPr lang="en-US" sz="1100" baseline="0"/>
            <a:t> receve a COLA of 2%.</a:t>
          </a:r>
          <a:endParaRPr lang="en-US" sz="1100"/>
        </a:p>
      </xdr:txBody>
    </xdr:sp>
    <xdr:clientData/>
  </xdr:twoCellAnchor>
  <xdr:twoCellAnchor>
    <xdr:from>
      <xdr:col>0</xdr:col>
      <xdr:colOff>292100</xdr:colOff>
      <xdr:row>65</xdr:row>
      <xdr:rowOff>171450</xdr:rowOff>
    </xdr:from>
    <xdr:to>
      <xdr:col>3</xdr:col>
      <xdr:colOff>419100</xdr:colOff>
      <xdr:row>71</xdr:row>
      <xdr:rowOff>114300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C76FF50-AAA5-4C5D-908F-5BD0D6E0CCDA}"/>
            </a:ext>
          </a:extLst>
        </xdr:cNvPr>
        <xdr:cNvSpPr txBox="1"/>
      </xdr:nvSpPr>
      <xdr:spPr>
        <a:xfrm>
          <a:off x="292100" y="9629775"/>
          <a:ext cx="2736850" cy="10858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Use the following formulas to calculate</a:t>
          </a:r>
          <a:r>
            <a:rPr lang="en-US" sz="1100" baseline="0"/>
            <a:t> Annual, Bi-Weekly and Hourly amounts:</a:t>
          </a:r>
        </a:p>
        <a:p>
          <a:r>
            <a:rPr lang="en-US" sz="1100" baseline="0"/>
            <a:t>     </a:t>
          </a:r>
          <a:r>
            <a:rPr lang="en-US" sz="1100"/>
            <a:t>Annual = Monthly X 12</a:t>
          </a:r>
        </a:p>
        <a:p>
          <a:r>
            <a:rPr lang="en-US" sz="1100"/>
            <a:t>     Bi-Weekly = Monthly X 0.46154</a:t>
          </a:r>
        </a:p>
        <a:p>
          <a:r>
            <a:rPr lang="en-US" sz="1100"/>
            <a:t>     Hourly = Monthly / 173.33</a:t>
          </a:r>
        </a:p>
      </xdr:txBody>
    </xdr:sp>
    <xdr:clientData/>
  </xdr:twoCellAnchor>
  <xdr:twoCellAnchor>
    <xdr:from>
      <xdr:col>3</xdr:col>
      <xdr:colOff>196850</xdr:colOff>
      <xdr:row>44</xdr:row>
      <xdr:rowOff>165100</xdr:rowOff>
    </xdr:from>
    <xdr:to>
      <xdr:col>7</xdr:col>
      <xdr:colOff>25400</xdr:colOff>
      <xdr:row>46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5CA97E9-B221-4560-986E-0CC9F97A0628}"/>
            </a:ext>
          </a:extLst>
        </xdr:cNvPr>
        <xdr:cNvSpPr txBox="1"/>
      </xdr:nvSpPr>
      <xdr:spPr>
        <a:xfrm>
          <a:off x="2806700" y="5118100"/>
          <a:ext cx="3028950" cy="5302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Effective January 1, 2024, all classificiations</a:t>
          </a:r>
          <a:r>
            <a:rPr lang="en-US" sz="1100" baseline="0"/>
            <a:t> receve a COLA of 2%.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51</xdr:row>
      <xdr:rowOff>171450</xdr:rowOff>
    </xdr:from>
    <xdr:to>
      <xdr:col>3</xdr:col>
      <xdr:colOff>0</xdr:colOff>
      <xdr:row>57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DB3D202-0520-4F1E-B3FD-21AFE8883355}"/>
            </a:ext>
          </a:extLst>
        </xdr:cNvPr>
        <xdr:cNvSpPr txBox="1"/>
      </xdr:nvSpPr>
      <xdr:spPr>
        <a:xfrm>
          <a:off x="292100" y="14325600"/>
          <a:ext cx="2736850" cy="10858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Use the following formulas to calculate</a:t>
          </a:r>
          <a:r>
            <a:rPr lang="en-US" sz="1100" baseline="0"/>
            <a:t> Annual, Bi-Weekly and Hourly amounts:</a:t>
          </a:r>
        </a:p>
        <a:p>
          <a:r>
            <a:rPr lang="en-US" sz="1100" baseline="0"/>
            <a:t>     </a:t>
          </a:r>
          <a:r>
            <a:rPr lang="en-US" sz="1100"/>
            <a:t>Annual = Monthly X 12</a:t>
          </a:r>
        </a:p>
        <a:p>
          <a:r>
            <a:rPr lang="en-US" sz="1100"/>
            <a:t>     Bi-Weekly = Monthly X 0.46154</a:t>
          </a:r>
        </a:p>
        <a:p>
          <a:r>
            <a:rPr lang="en-US" sz="1100"/>
            <a:t>     Hourly = Monthly / 173.33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5"/>
  <sheetViews>
    <sheetView view="pageBreakPreview" topLeftCell="A31" zoomScaleNormal="150" zoomScaleSheetLayoutView="100" workbookViewId="0">
      <selection activeCell="G15" sqref="G15"/>
    </sheetView>
  </sheetViews>
  <sheetFormatPr defaultColWidth="8.7109375" defaultRowHeight="15" x14ac:dyDescent="0.25"/>
  <cols>
    <col min="1" max="1" width="18.42578125" style="2" customWidth="1"/>
    <col min="2" max="2" width="8.7109375" style="2"/>
    <col min="3" max="7" width="12" style="2" customWidth="1"/>
    <col min="8" max="8" width="8.7109375" style="2"/>
    <col min="9" max="13" width="10" style="2" hidden="1" customWidth="1"/>
    <col min="14" max="18" width="8.7109375" style="2" hidden="1" customWidth="1"/>
    <col min="19" max="16384" width="8.7109375" style="2"/>
  </cols>
  <sheetData>
    <row r="1" spans="1:18" ht="60" customHeight="1" x14ac:dyDescent="0.25">
      <c r="A1" s="1" t="s">
        <v>14</v>
      </c>
    </row>
    <row r="2" spans="1:18" x14ac:dyDescent="0.25">
      <c r="A2" s="1" t="s">
        <v>15</v>
      </c>
    </row>
    <row r="3" spans="1:18" x14ac:dyDescent="0.25">
      <c r="A3" s="3" t="s">
        <v>17</v>
      </c>
    </row>
    <row r="4" spans="1:18" x14ac:dyDescent="0.25">
      <c r="C4" s="17" t="s">
        <v>7</v>
      </c>
      <c r="D4" s="18"/>
      <c r="E4" s="18"/>
      <c r="F4" s="18"/>
      <c r="G4" s="19"/>
    </row>
    <row r="5" spans="1:18" x14ac:dyDescent="0.25">
      <c r="A5" s="12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3" t="s">
        <v>6</v>
      </c>
    </row>
    <row r="6" spans="1:18" x14ac:dyDescent="0.25">
      <c r="A6" s="4" t="s">
        <v>8</v>
      </c>
      <c r="B6" s="20">
        <v>50</v>
      </c>
      <c r="C6" s="5"/>
      <c r="D6" s="5"/>
      <c r="E6" s="5"/>
      <c r="F6" s="5"/>
      <c r="G6" s="6"/>
    </row>
    <row r="7" spans="1:18" x14ac:dyDescent="0.25">
      <c r="A7" s="7" t="s">
        <v>9</v>
      </c>
      <c r="B7" s="21"/>
      <c r="C7" s="8">
        <v>5851</v>
      </c>
      <c r="D7" s="8">
        <f>ROUND(C7*1.05,0)</f>
        <v>6144</v>
      </c>
      <c r="E7" s="8">
        <f>ROUND(D7*1.05,0)</f>
        <v>6451</v>
      </c>
      <c r="F7" s="8">
        <f>ROUND(E7*1.05,0)</f>
        <v>6774</v>
      </c>
      <c r="G7" s="8">
        <f>ROUND(F7*1.05,0)</f>
        <v>7113</v>
      </c>
      <c r="I7" s="2">
        <v>5681</v>
      </c>
      <c r="J7" s="2">
        <v>5966</v>
      </c>
      <c r="K7" s="2">
        <v>6264</v>
      </c>
      <c r="L7" s="2">
        <v>6578</v>
      </c>
      <c r="M7" s="2">
        <v>6905</v>
      </c>
      <c r="N7" s="15">
        <f t="shared" ref="N7:R9" si="0">(C7-I7)/I7</f>
        <v>2.9924309100510475E-2</v>
      </c>
      <c r="O7" s="15">
        <f t="shared" si="0"/>
        <v>2.9835735836406304E-2</v>
      </c>
      <c r="P7" s="15">
        <f t="shared" si="0"/>
        <v>2.9853128991060025E-2</v>
      </c>
      <c r="Q7" s="15">
        <f t="shared" si="0"/>
        <v>2.9796290665855884E-2</v>
      </c>
      <c r="R7" s="15">
        <f t="shared" si="0"/>
        <v>3.0123099203475744E-2</v>
      </c>
    </row>
    <row r="8" spans="1:18" x14ac:dyDescent="0.25">
      <c r="A8" s="7" t="s">
        <v>16</v>
      </c>
      <c r="B8" s="21"/>
      <c r="C8" s="8">
        <f>ROUND(C7*0.46154,2)</f>
        <v>2700.47</v>
      </c>
      <c r="D8" s="8">
        <f>ROUND(D7*0.46154,2)</f>
        <v>2835.7</v>
      </c>
      <c r="E8" s="8">
        <f>ROUND(E7*0.46154,2)</f>
        <v>2977.39</v>
      </c>
      <c r="F8" s="8">
        <f>ROUND(F7*0.46154,2)</f>
        <v>3126.47</v>
      </c>
      <c r="G8" s="8">
        <f>ROUND(G7*0.46154,2)</f>
        <v>3282.93</v>
      </c>
      <c r="I8" s="2">
        <v>2622.01</v>
      </c>
      <c r="J8" s="2">
        <v>2753.55</v>
      </c>
      <c r="K8" s="2">
        <v>2891.09</v>
      </c>
      <c r="L8" s="2">
        <v>3036.01</v>
      </c>
      <c r="M8" s="2">
        <v>3186.93</v>
      </c>
      <c r="N8" s="15">
        <f t="shared" si="0"/>
        <v>2.9923608224224765E-2</v>
      </c>
      <c r="O8" s="15">
        <f t="shared" si="0"/>
        <v>2.983421401463552E-2</v>
      </c>
      <c r="P8" s="15">
        <f t="shared" si="0"/>
        <v>2.9850333265308143E-2</v>
      </c>
      <c r="Q8" s="15">
        <f t="shared" si="0"/>
        <v>2.9795685784961043E-2</v>
      </c>
      <c r="R8" s="15">
        <f t="shared" si="0"/>
        <v>3.0123033766038164E-2</v>
      </c>
    </row>
    <row r="9" spans="1:18" x14ac:dyDescent="0.25">
      <c r="A9" s="9" t="s">
        <v>10</v>
      </c>
      <c r="B9" s="22"/>
      <c r="C9" s="10">
        <f>ROUND(C7/173.33,4)</f>
        <v>33.756399999999999</v>
      </c>
      <c r="D9" s="10">
        <f>ROUND(D7/173.33,4)</f>
        <v>35.446800000000003</v>
      </c>
      <c r="E9" s="10">
        <f>ROUND(E7/173.33,4)</f>
        <v>37.218000000000004</v>
      </c>
      <c r="F9" s="10">
        <f>ROUND(F7/173.33,4)</f>
        <v>39.081499999999998</v>
      </c>
      <c r="G9" s="10">
        <f>ROUND(G7/173.33,4)</f>
        <v>41.037300000000002</v>
      </c>
      <c r="I9" s="2">
        <v>32.775599999999997</v>
      </c>
      <c r="J9" s="2">
        <v>34.419899999999998</v>
      </c>
      <c r="K9" s="2">
        <v>36.139200000000002</v>
      </c>
      <c r="L9" s="2">
        <v>37.950699999999998</v>
      </c>
      <c r="M9" s="2">
        <v>39.837299999999999</v>
      </c>
      <c r="N9" s="15">
        <f t="shared" si="0"/>
        <v>2.9924700081768212E-2</v>
      </c>
      <c r="O9" s="15">
        <f t="shared" si="0"/>
        <v>2.9834485283222929E-2</v>
      </c>
      <c r="P9" s="15">
        <f t="shared" si="0"/>
        <v>2.9851241864789508E-2</v>
      </c>
      <c r="Q9" s="15">
        <f t="shared" si="0"/>
        <v>2.9796551842258528E-2</v>
      </c>
      <c r="R9" s="15">
        <f t="shared" si="0"/>
        <v>3.0122523363782256E-2</v>
      </c>
    </row>
    <row r="10" spans="1:18" x14ac:dyDescent="0.25">
      <c r="A10" s="11" t="s">
        <v>11</v>
      </c>
      <c r="B10" s="20">
        <v>54</v>
      </c>
      <c r="C10" s="5"/>
      <c r="D10" s="5"/>
      <c r="E10" s="5"/>
      <c r="F10" s="5"/>
      <c r="G10" s="6"/>
      <c r="I10" s="15"/>
      <c r="J10" s="15"/>
      <c r="K10" s="15"/>
      <c r="L10" s="15"/>
      <c r="M10" s="15"/>
    </row>
    <row r="11" spans="1:18" x14ac:dyDescent="0.25">
      <c r="A11" s="7" t="s">
        <v>9</v>
      </c>
      <c r="B11" s="21"/>
      <c r="C11" s="8">
        <v>6459</v>
      </c>
      <c r="D11" s="8">
        <f>ROUND(C11*1.05,0)</f>
        <v>6782</v>
      </c>
      <c r="E11" s="8">
        <f>ROUND(D11*1.05,0)</f>
        <v>7121</v>
      </c>
      <c r="F11" s="8">
        <f>ROUND(E11*1.05,0)</f>
        <v>7477</v>
      </c>
      <c r="G11" s="8">
        <f>ROUND(F11*1.05,0)</f>
        <v>7851</v>
      </c>
      <c r="I11" s="2">
        <v>6271</v>
      </c>
      <c r="J11" s="2">
        <v>6583</v>
      </c>
      <c r="K11" s="2">
        <v>6912</v>
      </c>
      <c r="L11" s="2">
        <v>7258</v>
      </c>
      <c r="M11" s="2">
        <v>7622</v>
      </c>
      <c r="N11" s="15">
        <f t="shared" ref="N11:R13" si="1">(C11-I11)/I11</f>
        <v>2.9979269653962685E-2</v>
      </c>
      <c r="O11" s="15">
        <f t="shared" si="1"/>
        <v>3.0229378702719124E-2</v>
      </c>
      <c r="P11" s="15">
        <f t="shared" si="1"/>
        <v>3.0237268518518517E-2</v>
      </c>
      <c r="Q11" s="15">
        <f t="shared" si="1"/>
        <v>3.0173601543124828E-2</v>
      </c>
      <c r="R11" s="15">
        <f t="shared" si="1"/>
        <v>3.0044607714510629E-2</v>
      </c>
    </row>
    <row r="12" spans="1:18" x14ac:dyDescent="0.25">
      <c r="A12" s="7" t="s">
        <v>16</v>
      </c>
      <c r="B12" s="21"/>
      <c r="C12" s="8">
        <f>ROUND(C11*0.46154,2)</f>
        <v>2981.09</v>
      </c>
      <c r="D12" s="8">
        <f>ROUND(D11*0.46154,2)</f>
        <v>3130.16</v>
      </c>
      <c r="E12" s="8">
        <f>ROUND(E11*0.46154,2)</f>
        <v>3286.63</v>
      </c>
      <c r="F12" s="8">
        <f>ROUND(F11*0.46154,2)</f>
        <v>3450.93</v>
      </c>
      <c r="G12" s="8">
        <f>ROUND(G11*0.46154,2)</f>
        <v>3623.55</v>
      </c>
      <c r="I12" s="2">
        <v>2894.32</v>
      </c>
      <c r="J12" s="2">
        <v>3038.32</v>
      </c>
      <c r="K12" s="2">
        <v>3190.16</v>
      </c>
      <c r="L12" s="2">
        <v>3349.86</v>
      </c>
      <c r="M12" s="2">
        <v>3517.86</v>
      </c>
      <c r="N12" s="15">
        <f t="shared" si="1"/>
        <v>2.9979407943834812E-2</v>
      </c>
      <c r="O12" s="15">
        <f t="shared" si="1"/>
        <v>3.0227230838094633E-2</v>
      </c>
      <c r="P12" s="15">
        <f t="shared" si="1"/>
        <v>3.0239862577425666E-2</v>
      </c>
      <c r="Q12" s="15">
        <f t="shared" si="1"/>
        <v>3.0171410148483728E-2</v>
      </c>
      <c r="R12" s="15">
        <f t="shared" si="1"/>
        <v>3.00438334669373E-2</v>
      </c>
    </row>
    <row r="13" spans="1:18" x14ac:dyDescent="0.25">
      <c r="A13" s="9" t="s">
        <v>10</v>
      </c>
      <c r="B13" s="22"/>
      <c r="C13" s="10">
        <f>ROUND(C11/173.33,4)</f>
        <v>37.264200000000002</v>
      </c>
      <c r="D13" s="10">
        <f>ROUND(D11/173.33,4)</f>
        <v>39.127699999999997</v>
      </c>
      <c r="E13" s="10">
        <f>ROUND(E11/173.33,4)</f>
        <v>41.083500000000001</v>
      </c>
      <c r="F13" s="10">
        <f>ROUND(F11/173.33,4)</f>
        <v>43.1374</v>
      </c>
      <c r="G13" s="10">
        <f>ROUND(G11/173.33,4)</f>
        <v>45.295099999999998</v>
      </c>
      <c r="I13" s="2">
        <v>36.179499999999997</v>
      </c>
      <c r="J13" s="2">
        <v>37.979599999999998</v>
      </c>
      <c r="K13" s="2">
        <v>39.877699999999997</v>
      </c>
      <c r="L13" s="2">
        <v>41.873899999999999</v>
      </c>
      <c r="M13" s="2">
        <v>43.9739</v>
      </c>
      <c r="N13" s="15">
        <f t="shared" si="1"/>
        <v>2.9981066626128199E-2</v>
      </c>
      <c r="O13" s="15">
        <f t="shared" si="1"/>
        <v>3.0229386302120072E-2</v>
      </c>
      <c r="P13" s="15">
        <f t="shared" si="1"/>
        <v>3.023745100645232E-2</v>
      </c>
      <c r="Q13" s="15">
        <f t="shared" si="1"/>
        <v>3.017392695688724E-2</v>
      </c>
      <c r="R13" s="15">
        <f t="shared" si="1"/>
        <v>3.004509493131147E-2</v>
      </c>
    </row>
    <row r="14" spans="1:18" x14ac:dyDescent="0.25">
      <c r="A14" s="4" t="s">
        <v>12</v>
      </c>
      <c r="B14" s="20">
        <v>60</v>
      </c>
      <c r="C14" s="5"/>
      <c r="D14" s="5"/>
      <c r="E14" s="5"/>
      <c r="F14" s="5"/>
      <c r="G14" s="6"/>
    </row>
    <row r="15" spans="1:18" x14ac:dyDescent="0.25">
      <c r="A15" s="7" t="s">
        <v>9</v>
      </c>
      <c r="B15" s="21"/>
      <c r="C15" s="8">
        <v>7490</v>
      </c>
      <c r="D15" s="8">
        <f>ROUND(C15*1.05,0)</f>
        <v>7865</v>
      </c>
      <c r="E15" s="8">
        <f>ROUND(D15*1.05,0)</f>
        <v>8258</v>
      </c>
      <c r="F15" s="8">
        <f>ROUND(E15*1.05,0)</f>
        <v>8671</v>
      </c>
      <c r="G15" s="8">
        <f>ROUND(F15*1.05,0)</f>
        <v>9105</v>
      </c>
      <c r="I15" s="2">
        <v>7272</v>
      </c>
      <c r="J15" s="2">
        <v>7635</v>
      </c>
      <c r="K15" s="2">
        <v>8016</v>
      </c>
      <c r="L15" s="2">
        <v>8418</v>
      </c>
      <c r="M15" s="2">
        <v>8837</v>
      </c>
      <c r="N15" s="15">
        <f t="shared" ref="N15:R17" si="2">(C15-I15)/I15</f>
        <v>2.9977997799779978E-2</v>
      </c>
      <c r="O15" s="15">
        <f t="shared" si="2"/>
        <v>3.0124426981008513E-2</v>
      </c>
      <c r="P15" s="15">
        <f t="shared" si="2"/>
        <v>3.0189620758483034E-2</v>
      </c>
      <c r="Q15" s="15">
        <f t="shared" si="2"/>
        <v>3.0054644808743168E-2</v>
      </c>
      <c r="R15" s="15">
        <f t="shared" si="2"/>
        <v>3.0327034061333032E-2</v>
      </c>
    </row>
    <row r="16" spans="1:18" x14ac:dyDescent="0.25">
      <c r="A16" s="7" t="s">
        <v>16</v>
      </c>
      <c r="B16" s="21"/>
      <c r="C16" s="8">
        <f>ROUND(C15*0.46154,2)</f>
        <v>3456.93</v>
      </c>
      <c r="D16" s="8">
        <f>ROUND(D15*0.46154,2)</f>
        <v>3630.01</v>
      </c>
      <c r="E16" s="8">
        <f>ROUND(E15*0.46154,2)</f>
        <v>3811.4</v>
      </c>
      <c r="F16" s="8">
        <f>ROUND(F15*0.46154,2)</f>
        <v>4002.01</v>
      </c>
      <c r="G16" s="8">
        <f>ROUND(G15*0.46154,2)</f>
        <v>4202.32</v>
      </c>
      <c r="I16" s="2">
        <v>3356.32</v>
      </c>
      <c r="J16" s="2">
        <v>3523.86</v>
      </c>
      <c r="K16" s="2">
        <v>3699.7</v>
      </c>
      <c r="L16" s="2">
        <v>3885.24</v>
      </c>
      <c r="M16" s="2">
        <v>4078.63</v>
      </c>
      <c r="N16" s="15">
        <f t="shared" si="2"/>
        <v>2.9976283548648421E-2</v>
      </c>
      <c r="O16" s="15">
        <f t="shared" si="2"/>
        <v>3.0123217153916467E-2</v>
      </c>
      <c r="P16" s="15">
        <f t="shared" si="2"/>
        <v>3.0191637159769788E-2</v>
      </c>
      <c r="Q16" s="15">
        <f t="shared" si="2"/>
        <v>3.0054771391214041E-2</v>
      </c>
      <c r="R16" s="15">
        <f t="shared" si="2"/>
        <v>3.0326359586429659E-2</v>
      </c>
    </row>
    <row r="17" spans="1:18" x14ac:dyDescent="0.25">
      <c r="A17" s="9" t="s">
        <v>10</v>
      </c>
      <c r="B17" s="22"/>
      <c r="C17" s="10">
        <f>ROUND(C15/173.33,4)</f>
        <v>43.212400000000002</v>
      </c>
      <c r="D17" s="10">
        <f>ROUND(D15/173.33,4)</f>
        <v>45.375900000000001</v>
      </c>
      <c r="E17" s="10">
        <f>ROUND(E15/173.33,4)</f>
        <v>47.6432</v>
      </c>
      <c r="F17" s="10">
        <f>ROUND(F15/173.33,4)</f>
        <v>50.026000000000003</v>
      </c>
      <c r="G17" s="10">
        <f>ROUND(G15/173.33,4)</f>
        <v>52.529899999999998</v>
      </c>
      <c r="I17" s="2">
        <v>41.954700000000003</v>
      </c>
      <c r="J17" s="2">
        <v>44.048900000000003</v>
      </c>
      <c r="K17" s="2">
        <v>46.247</v>
      </c>
      <c r="L17" s="2">
        <v>48.566299999999998</v>
      </c>
      <c r="M17" s="2">
        <v>50.983699999999999</v>
      </c>
      <c r="N17" s="15">
        <f t="shared" si="2"/>
        <v>2.9977571046867209E-2</v>
      </c>
      <c r="O17" s="15">
        <f t="shared" si="2"/>
        <v>3.0125610401167749E-2</v>
      </c>
      <c r="P17" s="15">
        <f t="shared" si="2"/>
        <v>3.0190066382684289E-2</v>
      </c>
      <c r="Q17" s="15">
        <f t="shared" si="2"/>
        <v>3.0055820599881093E-2</v>
      </c>
      <c r="R17" s="15">
        <f t="shared" si="2"/>
        <v>3.0327339914521679E-2</v>
      </c>
    </row>
    <row r="18" spans="1:18" ht="30" x14ac:dyDescent="0.25">
      <c r="A18" s="11" t="s">
        <v>13</v>
      </c>
      <c r="B18" s="20">
        <v>53</v>
      </c>
      <c r="C18" s="5"/>
      <c r="D18" s="5"/>
      <c r="E18" s="5"/>
      <c r="F18" s="5"/>
      <c r="G18" s="6"/>
    </row>
    <row r="19" spans="1:18" x14ac:dyDescent="0.25">
      <c r="A19" s="7" t="s">
        <v>9</v>
      </c>
      <c r="B19" s="21"/>
      <c r="C19" s="8">
        <v>5125</v>
      </c>
      <c r="D19" s="8">
        <f>ROUND(C19*1.05,0)</f>
        <v>5381</v>
      </c>
      <c r="E19" s="8">
        <f>ROUND(D19*1.05,0)</f>
        <v>5650</v>
      </c>
      <c r="F19" s="8">
        <f>ROUND(E19*1.05,0)</f>
        <v>5933</v>
      </c>
      <c r="G19" s="8">
        <f>ROUND(F19*1.05,0)</f>
        <v>6230</v>
      </c>
      <c r="I19" s="2">
        <v>4976</v>
      </c>
      <c r="J19" s="2">
        <v>5226</v>
      </c>
      <c r="K19" s="2">
        <v>5485</v>
      </c>
      <c r="L19" s="2">
        <v>5759</v>
      </c>
      <c r="M19" s="2">
        <v>6048</v>
      </c>
      <c r="N19" s="15">
        <f t="shared" ref="N19:R21" si="3">(C19-I19)/I19</f>
        <v>2.9943729903536977E-2</v>
      </c>
      <c r="O19" s="15">
        <f t="shared" si="3"/>
        <v>2.9659395331037123E-2</v>
      </c>
      <c r="P19" s="15">
        <f t="shared" si="3"/>
        <v>3.00820419325433E-2</v>
      </c>
      <c r="Q19" s="15">
        <f t="shared" si="3"/>
        <v>3.0213578746310123E-2</v>
      </c>
      <c r="R19" s="15">
        <f t="shared" si="3"/>
        <v>3.0092592592592591E-2</v>
      </c>
    </row>
    <row r="20" spans="1:18" x14ac:dyDescent="0.25">
      <c r="A20" s="7" t="s">
        <v>16</v>
      </c>
      <c r="B20" s="21"/>
      <c r="C20" s="8">
        <f>ROUND(C19*0.46154,2)</f>
        <v>2365.39</v>
      </c>
      <c r="D20" s="8">
        <f>ROUND(D19*0.46154,2)</f>
        <v>2483.5500000000002</v>
      </c>
      <c r="E20" s="8">
        <f>ROUND(E19*0.46154,2)</f>
        <v>2607.6999999999998</v>
      </c>
      <c r="F20" s="8">
        <f>ROUND(F19*0.46154,2)</f>
        <v>2738.32</v>
      </c>
      <c r="G20" s="8">
        <f>ROUND(G19*0.46154,2)</f>
        <v>2875.39</v>
      </c>
      <c r="I20" s="2">
        <v>2296.62</v>
      </c>
      <c r="J20" s="2">
        <v>2412.0100000000002</v>
      </c>
      <c r="K20" s="2">
        <v>2531.5500000000002</v>
      </c>
      <c r="L20" s="2">
        <v>2658.01</v>
      </c>
      <c r="M20" s="2">
        <v>2791.39</v>
      </c>
      <c r="N20" s="15">
        <f t="shared" si="3"/>
        <v>2.9944004667729091E-2</v>
      </c>
      <c r="O20" s="15">
        <f t="shared" si="3"/>
        <v>2.9659910199377266E-2</v>
      </c>
      <c r="P20" s="15">
        <f t="shared" si="3"/>
        <v>3.0080385534553784E-2</v>
      </c>
      <c r="Q20" s="15">
        <f t="shared" si="3"/>
        <v>3.0214333279408256E-2</v>
      </c>
      <c r="R20" s="15">
        <f t="shared" si="3"/>
        <v>3.0092534543721947E-2</v>
      </c>
    </row>
    <row r="21" spans="1:18" x14ac:dyDescent="0.25">
      <c r="A21" s="9" t="s">
        <v>10</v>
      </c>
      <c r="B21" s="22"/>
      <c r="C21" s="10">
        <f>ROUND(C19/173.33,4)</f>
        <v>29.567900000000002</v>
      </c>
      <c r="D21" s="10">
        <f>ROUND(D19/173.33,4)</f>
        <v>31.044799999999999</v>
      </c>
      <c r="E21" s="10">
        <f>ROUND(E19/173.33,4)</f>
        <v>32.596800000000002</v>
      </c>
      <c r="F21" s="10">
        <f>ROUND(F19/173.33,4)</f>
        <v>34.229500000000002</v>
      </c>
      <c r="G21" s="10">
        <f>ROUND(G19/173.33,4)</f>
        <v>35.942999999999998</v>
      </c>
      <c r="I21" s="2">
        <v>28.708200000000001</v>
      </c>
      <c r="J21" s="2">
        <v>30.150600000000001</v>
      </c>
      <c r="K21" s="2">
        <v>31.6448</v>
      </c>
      <c r="L21" s="2">
        <v>33.2256</v>
      </c>
      <c r="M21" s="2">
        <v>34.893000000000001</v>
      </c>
      <c r="N21" s="15">
        <f t="shared" si="3"/>
        <v>2.9946147790526751E-2</v>
      </c>
      <c r="O21" s="15">
        <f t="shared" si="3"/>
        <v>2.9657784588034662E-2</v>
      </c>
      <c r="P21" s="15">
        <f t="shared" si="3"/>
        <v>3.008393164121757E-2</v>
      </c>
      <c r="Q21" s="15">
        <f t="shared" si="3"/>
        <v>3.0214653760955456E-2</v>
      </c>
      <c r="R21" s="15">
        <f t="shared" si="3"/>
        <v>3.0091995529189154E-2</v>
      </c>
    </row>
    <row r="23" spans="1:18" ht="39.950000000000003" customHeight="1" x14ac:dyDescent="0.25">
      <c r="A23" s="1" t="s">
        <v>14</v>
      </c>
    </row>
    <row r="24" spans="1:18" x14ac:dyDescent="0.25">
      <c r="A24" s="1" t="s">
        <v>15</v>
      </c>
    </row>
    <row r="25" spans="1:18" x14ac:dyDescent="0.25">
      <c r="A25" s="3" t="s">
        <v>18</v>
      </c>
    </row>
    <row r="26" spans="1:18" x14ac:dyDescent="0.25">
      <c r="C26" s="17" t="s">
        <v>7</v>
      </c>
      <c r="D26" s="18"/>
      <c r="E26" s="18"/>
      <c r="F26" s="18"/>
      <c r="G26" s="19"/>
    </row>
    <row r="27" spans="1:18" x14ac:dyDescent="0.25">
      <c r="A27" s="12" t="s">
        <v>0</v>
      </c>
      <c r="B27" s="12" t="s">
        <v>1</v>
      </c>
      <c r="C27" s="12" t="s">
        <v>2</v>
      </c>
      <c r="D27" s="12" t="s">
        <v>3</v>
      </c>
      <c r="E27" s="12" t="s">
        <v>4</v>
      </c>
      <c r="F27" s="12" t="s">
        <v>5</v>
      </c>
      <c r="G27" s="13" t="s">
        <v>6</v>
      </c>
    </row>
    <row r="28" spans="1:18" x14ac:dyDescent="0.25">
      <c r="A28" s="4" t="s">
        <v>8</v>
      </c>
      <c r="B28" s="20">
        <v>50</v>
      </c>
      <c r="C28" s="5"/>
      <c r="D28" s="5"/>
      <c r="E28" s="5"/>
      <c r="F28" s="5"/>
      <c r="G28" s="6"/>
    </row>
    <row r="29" spans="1:18" x14ac:dyDescent="0.25">
      <c r="A29" s="7" t="s">
        <v>9</v>
      </c>
      <c r="B29" s="21"/>
      <c r="C29" s="8">
        <f>ROUND(C7*1.02,0)</f>
        <v>5968</v>
      </c>
      <c r="D29" s="8">
        <f>ROUND(D7*1.02,0)</f>
        <v>6267</v>
      </c>
      <c r="E29" s="8">
        <f>ROUND(E7*1.02,0)</f>
        <v>6580</v>
      </c>
      <c r="F29" s="8">
        <f>ROUND(F7*1.02,0)</f>
        <v>6909</v>
      </c>
      <c r="G29" s="8">
        <f>ROUND(G7*1.02,0)</f>
        <v>7255</v>
      </c>
      <c r="I29" s="14">
        <f t="shared" ref="I29:M31" si="4">+C7</f>
        <v>5851</v>
      </c>
      <c r="J29" s="14">
        <f t="shared" si="4"/>
        <v>6144</v>
      </c>
      <c r="K29" s="14">
        <f t="shared" si="4"/>
        <v>6451</v>
      </c>
      <c r="L29" s="14">
        <f t="shared" si="4"/>
        <v>6774</v>
      </c>
      <c r="M29" s="14">
        <f t="shared" si="4"/>
        <v>7113</v>
      </c>
      <c r="N29" s="15">
        <f t="shared" ref="N29:R31" si="5">(C29-I29)/I29</f>
        <v>1.9996581780892156E-2</v>
      </c>
      <c r="O29" s="15">
        <f t="shared" si="5"/>
        <v>2.001953125E-2</v>
      </c>
      <c r="P29" s="15">
        <f t="shared" si="5"/>
        <v>1.999689970547202E-2</v>
      </c>
      <c r="Q29" s="15">
        <f t="shared" si="5"/>
        <v>1.9929140832595216E-2</v>
      </c>
      <c r="R29" s="15">
        <f t="shared" si="5"/>
        <v>1.996344720933502E-2</v>
      </c>
    </row>
    <row r="30" spans="1:18" x14ac:dyDescent="0.25">
      <c r="A30" s="7" t="s">
        <v>16</v>
      </c>
      <c r="B30" s="21"/>
      <c r="C30" s="8">
        <f>ROUND(C29*0.46154,2)</f>
        <v>2754.47</v>
      </c>
      <c r="D30" s="8">
        <f>ROUND(D29*0.46154,2)</f>
        <v>2892.47</v>
      </c>
      <c r="E30" s="8">
        <f>ROUND(E29*0.46154,2)</f>
        <v>3036.93</v>
      </c>
      <c r="F30" s="8">
        <f>ROUND(F29*0.46154,2)</f>
        <v>3188.78</v>
      </c>
      <c r="G30" s="8">
        <f>ROUND(G29*0.46154,2)</f>
        <v>3348.47</v>
      </c>
      <c r="I30" s="14">
        <f t="shared" si="4"/>
        <v>2700.47</v>
      </c>
      <c r="J30" s="14">
        <f t="shared" si="4"/>
        <v>2835.7</v>
      </c>
      <c r="K30" s="14">
        <f t="shared" si="4"/>
        <v>2977.39</v>
      </c>
      <c r="L30" s="14">
        <f t="shared" si="4"/>
        <v>3126.47</v>
      </c>
      <c r="M30" s="14">
        <f t="shared" si="4"/>
        <v>3282.93</v>
      </c>
      <c r="N30" s="15">
        <f t="shared" si="5"/>
        <v>1.9996519124448709E-2</v>
      </c>
      <c r="O30" s="15">
        <f t="shared" si="5"/>
        <v>2.0019748210318433E-2</v>
      </c>
      <c r="P30" s="15">
        <f t="shared" si="5"/>
        <v>1.9997380255861667E-2</v>
      </c>
      <c r="Q30" s="15">
        <f t="shared" si="5"/>
        <v>1.9929825010315278E-2</v>
      </c>
      <c r="R30" s="15">
        <f t="shared" si="5"/>
        <v>1.9963873734743041E-2</v>
      </c>
    </row>
    <row r="31" spans="1:18" x14ac:dyDescent="0.25">
      <c r="A31" s="9" t="s">
        <v>10</v>
      </c>
      <c r="B31" s="22"/>
      <c r="C31" s="10">
        <f>ROUND(C29/173.33,4)</f>
        <v>34.431399999999996</v>
      </c>
      <c r="D31" s="10">
        <f>ROUND(D29/173.33,4)</f>
        <v>36.156500000000001</v>
      </c>
      <c r="E31" s="10">
        <f>ROUND(E29/173.33,4)</f>
        <v>37.962299999999999</v>
      </c>
      <c r="F31" s="10">
        <f>ROUND(F29/173.33,4)</f>
        <v>39.860399999999998</v>
      </c>
      <c r="G31" s="10">
        <f>ROUND(G29/173.33,4)</f>
        <v>41.8566</v>
      </c>
      <c r="I31" s="14">
        <f t="shared" si="4"/>
        <v>33.756399999999999</v>
      </c>
      <c r="J31" s="14">
        <f t="shared" si="4"/>
        <v>35.446800000000003</v>
      </c>
      <c r="K31" s="14">
        <f t="shared" si="4"/>
        <v>37.218000000000004</v>
      </c>
      <c r="L31" s="14">
        <f t="shared" si="4"/>
        <v>39.081499999999998</v>
      </c>
      <c r="M31" s="14">
        <f t="shared" si="4"/>
        <v>41.037300000000002</v>
      </c>
      <c r="N31" s="15">
        <f t="shared" si="5"/>
        <v>1.99962081264589E-2</v>
      </c>
      <c r="O31" s="15">
        <f t="shared" si="5"/>
        <v>2.0021553426543381E-2</v>
      </c>
      <c r="P31" s="15">
        <f t="shared" si="5"/>
        <v>1.9998387876833668E-2</v>
      </c>
      <c r="Q31" s="15">
        <f t="shared" si="5"/>
        <v>1.9930145976996792E-2</v>
      </c>
      <c r="R31" s="15">
        <f t="shared" si="5"/>
        <v>1.9964763763697862E-2</v>
      </c>
    </row>
    <row r="32" spans="1:18" x14ac:dyDescent="0.25">
      <c r="A32" s="11" t="s">
        <v>11</v>
      </c>
      <c r="B32" s="20">
        <v>54</v>
      </c>
      <c r="C32" s="5"/>
      <c r="D32" s="5"/>
      <c r="E32" s="5"/>
      <c r="F32" s="5"/>
      <c r="G32" s="6"/>
    </row>
    <row r="33" spans="1:18" x14ac:dyDescent="0.25">
      <c r="A33" s="7" t="s">
        <v>9</v>
      </c>
      <c r="B33" s="21"/>
      <c r="C33" s="8">
        <f>ROUND(C11*1.02,0)</f>
        <v>6588</v>
      </c>
      <c r="D33" s="8">
        <f>ROUND(D11*1.02,0)</f>
        <v>6918</v>
      </c>
      <c r="E33" s="8">
        <f>ROUND(E11*1.02,0)</f>
        <v>7263</v>
      </c>
      <c r="F33" s="8">
        <f>ROUND(F11*1.02,0)</f>
        <v>7627</v>
      </c>
      <c r="G33" s="8">
        <f>ROUND(G11*1.02,0)</f>
        <v>8008</v>
      </c>
      <c r="I33" s="14">
        <f t="shared" ref="I33:M35" si="6">+C11</f>
        <v>6459</v>
      </c>
      <c r="J33" s="14">
        <f t="shared" si="6"/>
        <v>6782</v>
      </c>
      <c r="K33" s="14">
        <f t="shared" si="6"/>
        <v>7121</v>
      </c>
      <c r="L33" s="14">
        <f t="shared" si="6"/>
        <v>7477</v>
      </c>
      <c r="M33" s="14">
        <f t="shared" si="6"/>
        <v>7851</v>
      </c>
      <c r="N33" s="15">
        <f t="shared" ref="N33:R35" si="7">(C33-I33)/I33</f>
        <v>1.9972131908964234E-2</v>
      </c>
      <c r="O33" s="15">
        <f t="shared" si="7"/>
        <v>2.0053081686818047E-2</v>
      </c>
      <c r="P33" s="15">
        <f t="shared" si="7"/>
        <v>1.9941019519730374E-2</v>
      </c>
      <c r="Q33" s="15">
        <f t="shared" si="7"/>
        <v>2.0061522000802461E-2</v>
      </c>
      <c r="R33" s="15">
        <f t="shared" si="7"/>
        <v>1.9997452553814802E-2</v>
      </c>
    </row>
    <row r="34" spans="1:18" x14ac:dyDescent="0.25">
      <c r="A34" s="7" t="s">
        <v>16</v>
      </c>
      <c r="B34" s="21"/>
      <c r="C34" s="8">
        <f>ROUND(C33*0.46154,2)</f>
        <v>3040.63</v>
      </c>
      <c r="D34" s="8">
        <f>ROUND(D33*0.46154,2)</f>
        <v>3192.93</v>
      </c>
      <c r="E34" s="8">
        <f>ROUND(E33*0.46154,2)</f>
        <v>3352.17</v>
      </c>
      <c r="F34" s="8">
        <f>ROUND(F33*0.46154,2)</f>
        <v>3520.17</v>
      </c>
      <c r="G34" s="8">
        <f>ROUND(G33*0.46154,2)</f>
        <v>3696.01</v>
      </c>
      <c r="I34" s="14">
        <f t="shared" si="6"/>
        <v>2981.09</v>
      </c>
      <c r="J34" s="14">
        <f t="shared" si="6"/>
        <v>3130.16</v>
      </c>
      <c r="K34" s="14">
        <f t="shared" si="6"/>
        <v>3286.63</v>
      </c>
      <c r="L34" s="14">
        <f t="shared" si="6"/>
        <v>3450.93</v>
      </c>
      <c r="M34" s="14">
        <f t="shared" si="6"/>
        <v>3623.55</v>
      </c>
      <c r="N34" s="15">
        <f t="shared" si="7"/>
        <v>1.9972560372212834E-2</v>
      </c>
      <c r="O34" s="15">
        <f t="shared" si="7"/>
        <v>2.0053288010836501E-2</v>
      </c>
      <c r="P34" s="15">
        <f t="shared" si="7"/>
        <v>1.9941398940556122E-2</v>
      </c>
      <c r="Q34" s="15">
        <f t="shared" si="7"/>
        <v>2.0064156618650693E-2</v>
      </c>
      <c r="R34" s="15">
        <f t="shared" si="7"/>
        <v>1.9996964302962574E-2</v>
      </c>
    </row>
    <row r="35" spans="1:18" x14ac:dyDescent="0.25">
      <c r="A35" s="9" t="s">
        <v>10</v>
      </c>
      <c r="B35" s="22"/>
      <c r="C35" s="10">
        <f>ROUND(C33/173.33,4)</f>
        <v>38.008400000000002</v>
      </c>
      <c r="D35" s="10">
        <f>ROUND(D33/173.33,4)</f>
        <v>39.912300000000002</v>
      </c>
      <c r="E35" s="10">
        <f>ROUND(E33/173.33,4)</f>
        <v>41.902700000000003</v>
      </c>
      <c r="F35" s="10">
        <f>ROUND(F33/173.33,4)</f>
        <v>44.002800000000001</v>
      </c>
      <c r="G35" s="10">
        <f>ROUND(G33/173.33,4)</f>
        <v>46.200899999999997</v>
      </c>
      <c r="I35" s="14">
        <f t="shared" si="6"/>
        <v>37.264200000000002</v>
      </c>
      <c r="J35" s="14">
        <f t="shared" si="6"/>
        <v>39.127699999999997</v>
      </c>
      <c r="K35" s="14">
        <f t="shared" si="6"/>
        <v>41.083500000000001</v>
      </c>
      <c r="L35" s="14">
        <f t="shared" si="6"/>
        <v>43.1374</v>
      </c>
      <c r="M35" s="14">
        <f t="shared" si="6"/>
        <v>45.295099999999998</v>
      </c>
      <c r="N35" s="15">
        <f t="shared" si="7"/>
        <v>1.997091041804196E-2</v>
      </c>
      <c r="O35" s="15">
        <f t="shared" si="7"/>
        <v>2.0052290321179233E-2</v>
      </c>
      <c r="P35" s="15">
        <f t="shared" si="7"/>
        <v>1.9939878540046543E-2</v>
      </c>
      <c r="Q35" s="15">
        <f t="shared" si="7"/>
        <v>2.0061477975028653E-2</v>
      </c>
      <c r="R35" s="15">
        <f t="shared" si="7"/>
        <v>1.9997748100787929E-2</v>
      </c>
    </row>
    <row r="36" spans="1:18" x14ac:dyDescent="0.25">
      <c r="A36" s="4" t="s">
        <v>12</v>
      </c>
      <c r="B36" s="20">
        <v>60</v>
      </c>
      <c r="C36" s="5"/>
      <c r="D36" s="5"/>
      <c r="E36" s="5"/>
      <c r="F36" s="5"/>
      <c r="G36" s="6"/>
    </row>
    <row r="37" spans="1:18" x14ac:dyDescent="0.25">
      <c r="A37" s="7" t="s">
        <v>9</v>
      </c>
      <c r="B37" s="21"/>
      <c r="C37" s="8">
        <f>ROUND(C15*1.02,0)</f>
        <v>7640</v>
      </c>
      <c r="D37" s="8">
        <f>ROUND(D15*1.02,0)</f>
        <v>8022</v>
      </c>
      <c r="E37" s="8">
        <f>ROUND(E15*1.02,0)</f>
        <v>8423</v>
      </c>
      <c r="F37" s="8">
        <f>ROUND(F15*1.02,0)</f>
        <v>8844</v>
      </c>
      <c r="G37" s="8">
        <f>ROUND(G15*1.02,0)</f>
        <v>9287</v>
      </c>
      <c r="I37" s="14">
        <f t="shared" ref="I37:M39" si="8">+C15</f>
        <v>7490</v>
      </c>
      <c r="J37" s="14">
        <f t="shared" si="8"/>
        <v>7865</v>
      </c>
      <c r="K37" s="14">
        <f t="shared" si="8"/>
        <v>8258</v>
      </c>
      <c r="L37" s="14">
        <f t="shared" si="8"/>
        <v>8671</v>
      </c>
      <c r="M37" s="14">
        <f t="shared" si="8"/>
        <v>9105</v>
      </c>
      <c r="N37" s="15">
        <f t="shared" ref="N37:R39" si="9">(C37-I37)/I37</f>
        <v>2.0026702269692925E-2</v>
      </c>
      <c r="O37" s="15">
        <f t="shared" si="9"/>
        <v>1.9961856325492688E-2</v>
      </c>
      <c r="P37" s="15">
        <f t="shared" si="9"/>
        <v>1.9980624848631629E-2</v>
      </c>
      <c r="Q37" s="15">
        <f t="shared" si="9"/>
        <v>1.9951562680198362E-2</v>
      </c>
      <c r="R37" s="15">
        <f t="shared" si="9"/>
        <v>1.9989017023613401E-2</v>
      </c>
    </row>
    <row r="38" spans="1:18" x14ac:dyDescent="0.25">
      <c r="A38" s="7" t="s">
        <v>16</v>
      </c>
      <c r="B38" s="21"/>
      <c r="C38" s="8">
        <f>ROUND(C37*0.46154,2)</f>
        <v>3526.17</v>
      </c>
      <c r="D38" s="8">
        <f>ROUND(D37*0.46154,2)</f>
        <v>3702.47</v>
      </c>
      <c r="E38" s="8">
        <f>ROUND(E37*0.46154,2)</f>
        <v>3887.55</v>
      </c>
      <c r="F38" s="8">
        <f>ROUND(F37*0.46154,2)</f>
        <v>4081.86</v>
      </c>
      <c r="G38" s="8">
        <f>ROUND(G37*0.46154,2)</f>
        <v>4286.32</v>
      </c>
      <c r="I38" s="14">
        <f t="shared" si="8"/>
        <v>3456.93</v>
      </c>
      <c r="J38" s="14">
        <f t="shared" si="8"/>
        <v>3630.01</v>
      </c>
      <c r="K38" s="14">
        <f t="shared" si="8"/>
        <v>3811.4</v>
      </c>
      <c r="L38" s="14">
        <f t="shared" si="8"/>
        <v>4002.01</v>
      </c>
      <c r="M38" s="14">
        <f t="shared" si="8"/>
        <v>4202.32</v>
      </c>
      <c r="N38" s="15">
        <f t="shared" si="9"/>
        <v>2.0029332384514653E-2</v>
      </c>
      <c r="O38" s="15">
        <f t="shared" si="9"/>
        <v>1.9961377516866229E-2</v>
      </c>
      <c r="P38" s="15">
        <f t="shared" si="9"/>
        <v>1.9979535078973629E-2</v>
      </c>
      <c r="Q38" s="15">
        <f t="shared" si="9"/>
        <v>1.9952473881874336E-2</v>
      </c>
      <c r="R38" s="15">
        <f t="shared" si="9"/>
        <v>1.9988958480077673E-2</v>
      </c>
    </row>
    <row r="39" spans="1:18" x14ac:dyDescent="0.25">
      <c r="A39" s="9" t="s">
        <v>10</v>
      </c>
      <c r="B39" s="22"/>
      <c r="C39" s="10">
        <f>ROUND(C37/173.33,4)</f>
        <v>44.077800000000003</v>
      </c>
      <c r="D39" s="10">
        <f>ROUND(D37/173.33,4)</f>
        <v>46.281700000000001</v>
      </c>
      <c r="E39" s="10">
        <f>ROUND(E37/173.33,4)</f>
        <v>48.595199999999998</v>
      </c>
      <c r="F39" s="10">
        <f>ROUND(F37/173.33,4)</f>
        <v>51.024099999999997</v>
      </c>
      <c r="G39" s="10">
        <f>ROUND(G37/173.33,4)</f>
        <v>53.579900000000002</v>
      </c>
      <c r="I39" s="14">
        <f t="shared" si="8"/>
        <v>43.212400000000002</v>
      </c>
      <c r="J39" s="14">
        <f t="shared" si="8"/>
        <v>45.375900000000001</v>
      </c>
      <c r="K39" s="14">
        <f t="shared" si="8"/>
        <v>47.6432</v>
      </c>
      <c r="L39" s="14">
        <f t="shared" si="8"/>
        <v>50.026000000000003</v>
      </c>
      <c r="M39" s="14">
        <f t="shared" si="8"/>
        <v>52.529899999999998</v>
      </c>
      <c r="N39" s="15">
        <f t="shared" si="9"/>
        <v>2.0026659014542144E-2</v>
      </c>
      <c r="O39" s="15">
        <f t="shared" si="9"/>
        <v>1.9962138492018874E-2</v>
      </c>
      <c r="P39" s="15">
        <f t="shared" si="9"/>
        <v>1.998186519797155E-2</v>
      </c>
      <c r="Q39" s="15">
        <f t="shared" si="9"/>
        <v>1.9951625154919318E-2</v>
      </c>
      <c r="R39" s="15">
        <f t="shared" si="9"/>
        <v>1.9988616007264516E-2</v>
      </c>
    </row>
    <row r="40" spans="1:18" ht="30" x14ac:dyDescent="0.25">
      <c r="A40" s="11" t="s">
        <v>13</v>
      </c>
      <c r="B40" s="20">
        <v>53</v>
      </c>
      <c r="C40" s="5"/>
      <c r="D40" s="5"/>
      <c r="E40" s="5"/>
      <c r="F40" s="5"/>
      <c r="G40" s="6"/>
    </row>
    <row r="41" spans="1:18" x14ac:dyDescent="0.25">
      <c r="A41" s="7" t="s">
        <v>9</v>
      </c>
      <c r="B41" s="21"/>
      <c r="C41" s="8">
        <f>ROUND(C19*1.02,0)</f>
        <v>5228</v>
      </c>
      <c r="D41" s="8">
        <f>ROUND(D19*1.02,0)</f>
        <v>5489</v>
      </c>
      <c r="E41" s="8">
        <f>ROUND(E19*1.02,0)</f>
        <v>5763</v>
      </c>
      <c r="F41" s="8">
        <f>ROUND(F19*1.02,0)</f>
        <v>6052</v>
      </c>
      <c r="G41" s="8">
        <f>ROUND(G19*1.02,0)</f>
        <v>6355</v>
      </c>
      <c r="I41" s="14">
        <f t="shared" ref="I41:M43" si="10">+C19</f>
        <v>5125</v>
      </c>
      <c r="J41" s="14">
        <f t="shared" si="10"/>
        <v>5381</v>
      </c>
      <c r="K41" s="14">
        <f t="shared" si="10"/>
        <v>5650</v>
      </c>
      <c r="L41" s="14">
        <f t="shared" si="10"/>
        <v>5933</v>
      </c>
      <c r="M41" s="14">
        <f t="shared" si="10"/>
        <v>6230</v>
      </c>
      <c r="N41" s="15">
        <f t="shared" ref="N41:R43" si="11">(C41-I41)/I41</f>
        <v>2.0097560975609757E-2</v>
      </c>
      <c r="O41" s="15">
        <f t="shared" si="11"/>
        <v>2.0070618844081026E-2</v>
      </c>
      <c r="P41" s="15">
        <f t="shared" si="11"/>
        <v>0.02</v>
      </c>
      <c r="Q41" s="15">
        <f t="shared" si="11"/>
        <v>2.0057306590257881E-2</v>
      </c>
      <c r="R41" s="15">
        <f t="shared" si="11"/>
        <v>2.0064205457463884E-2</v>
      </c>
    </row>
    <row r="42" spans="1:18" x14ac:dyDescent="0.25">
      <c r="A42" s="7" t="s">
        <v>16</v>
      </c>
      <c r="B42" s="21"/>
      <c r="C42" s="8">
        <f>ROUND(C41*0.46154,2)</f>
        <v>2412.9299999999998</v>
      </c>
      <c r="D42" s="8">
        <f>ROUND(D41*0.46154,2)</f>
        <v>2533.39</v>
      </c>
      <c r="E42" s="8">
        <f>ROUND(E41*0.46154,2)</f>
        <v>2659.86</v>
      </c>
      <c r="F42" s="8">
        <f>ROUND(F41*0.46154,2)</f>
        <v>2793.24</v>
      </c>
      <c r="G42" s="8">
        <f>ROUND(G41*0.46154,2)</f>
        <v>2933.09</v>
      </c>
      <c r="I42" s="14">
        <f t="shared" si="10"/>
        <v>2365.39</v>
      </c>
      <c r="J42" s="14">
        <f t="shared" si="10"/>
        <v>2483.5500000000002</v>
      </c>
      <c r="K42" s="14">
        <f t="shared" si="10"/>
        <v>2607.6999999999998</v>
      </c>
      <c r="L42" s="14">
        <f t="shared" si="10"/>
        <v>2738.32</v>
      </c>
      <c r="M42" s="14">
        <f t="shared" si="10"/>
        <v>2875.39</v>
      </c>
      <c r="N42" s="15">
        <f t="shared" si="11"/>
        <v>2.0098165630192046E-2</v>
      </c>
      <c r="O42" s="15">
        <f t="shared" si="11"/>
        <v>2.0068047754222659E-2</v>
      </c>
      <c r="P42" s="15">
        <f t="shared" si="11"/>
        <v>2.0002300878168622E-2</v>
      </c>
      <c r="Q42" s="15">
        <f t="shared" si="11"/>
        <v>2.0056092786818053E-2</v>
      </c>
      <c r="R42" s="15">
        <f t="shared" si="11"/>
        <v>2.0066843106500431E-2</v>
      </c>
    </row>
    <row r="43" spans="1:18" x14ac:dyDescent="0.25">
      <c r="A43" s="9" t="s">
        <v>10</v>
      </c>
      <c r="B43" s="22"/>
      <c r="C43" s="10">
        <f>ROUND(C41/173.33,4)</f>
        <v>30.162099999999999</v>
      </c>
      <c r="D43" s="10">
        <f>ROUND(D41/173.33,4)</f>
        <v>31.667899999999999</v>
      </c>
      <c r="E43" s="10">
        <f>ROUND(E41/173.33,4)</f>
        <v>33.248699999999999</v>
      </c>
      <c r="F43" s="10">
        <f>ROUND(F41/173.33,4)</f>
        <v>34.9161</v>
      </c>
      <c r="G43" s="10">
        <f>ROUND(G41/173.33,4)</f>
        <v>36.664200000000001</v>
      </c>
      <c r="I43" s="14">
        <f t="shared" si="10"/>
        <v>29.567900000000002</v>
      </c>
      <c r="J43" s="14">
        <f t="shared" si="10"/>
        <v>31.044799999999999</v>
      </c>
      <c r="K43" s="14">
        <f t="shared" si="10"/>
        <v>32.596800000000002</v>
      </c>
      <c r="L43" s="14">
        <f t="shared" si="10"/>
        <v>34.229500000000002</v>
      </c>
      <c r="M43" s="14">
        <f t="shared" si="10"/>
        <v>35.942999999999998</v>
      </c>
      <c r="N43" s="15">
        <f t="shared" si="11"/>
        <v>2.0096117749315884E-2</v>
      </c>
      <c r="O43" s="15">
        <f t="shared" si="11"/>
        <v>2.0070994176158354E-2</v>
      </c>
      <c r="P43" s="15">
        <f t="shared" si="11"/>
        <v>1.9998895597113757E-2</v>
      </c>
      <c r="Q43" s="15">
        <f t="shared" si="11"/>
        <v>2.0058721278429382E-2</v>
      </c>
      <c r="R43" s="15">
        <f t="shared" si="11"/>
        <v>2.0065103079876561E-2</v>
      </c>
    </row>
    <row r="45" spans="1:18" ht="39.950000000000003" customHeight="1" x14ac:dyDescent="0.25">
      <c r="A45" s="1" t="s">
        <v>14</v>
      </c>
    </row>
    <row r="46" spans="1:18" x14ac:dyDescent="0.25">
      <c r="A46" s="1" t="s">
        <v>15</v>
      </c>
    </row>
    <row r="47" spans="1:18" x14ac:dyDescent="0.25">
      <c r="A47" s="3" t="s">
        <v>19</v>
      </c>
    </row>
    <row r="48" spans="1:18" x14ac:dyDescent="0.25">
      <c r="C48" s="17" t="s">
        <v>7</v>
      </c>
      <c r="D48" s="18"/>
      <c r="E48" s="18"/>
      <c r="F48" s="18"/>
      <c r="G48" s="19"/>
    </row>
    <row r="49" spans="1:18" x14ac:dyDescent="0.25">
      <c r="A49" s="12" t="s">
        <v>0</v>
      </c>
      <c r="B49" s="12" t="s">
        <v>1</v>
      </c>
      <c r="C49" s="12" t="s">
        <v>2</v>
      </c>
      <c r="D49" s="12" t="s">
        <v>3</v>
      </c>
      <c r="E49" s="12" t="s">
        <v>4</v>
      </c>
      <c r="F49" s="12" t="s">
        <v>5</v>
      </c>
      <c r="G49" s="13" t="s">
        <v>6</v>
      </c>
    </row>
    <row r="50" spans="1:18" x14ac:dyDescent="0.25">
      <c r="A50" s="4" t="s">
        <v>8</v>
      </c>
      <c r="B50" s="20">
        <v>50</v>
      </c>
      <c r="C50" s="5"/>
      <c r="D50" s="5"/>
      <c r="E50" s="5"/>
      <c r="F50" s="5"/>
      <c r="G50" s="6"/>
    </row>
    <row r="51" spans="1:18" x14ac:dyDescent="0.25">
      <c r="A51" s="7" t="s">
        <v>9</v>
      </c>
      <c r="B51" s="21"/>
      <c r="C51" s="8">
        <f>ROUND(C29*1.02,0)</f>
        <v>6087</v>
      </c>
      <c r="D51" s="8">
        <f>ROUND(D29*1.02,0)</f>
        <v>6392</v>
      </c>
      <c r="E51" s="8">
        <f>ROUND(E29*1.02,0)</f>
        <v>6712</v>
      </c>
      <c r="F51" s="8">
        <f>ROUND(F29*1.02,0)</f>
        <v>7047</v>
      </c>
      <c r="G51" s="8">
        <f>ROUND(G29*1.02,0)</f>
        <v>7400</v>
      </c>
      <c r="I51" s="14">
        <f t="shared" ref="I51:M53" si="12">+C29</f>
        <v>5968</v>
      </c>
      <c r="J51" s="14">
        <f t="shared" si="12"/>
        <v>6267</v>
      </c>
      <c r="K51" s="14">
        <f t="shared" si="12"/>
        <v>6580</v>
      </c>
      <c r="L51" s="14">
        <f t="shared" si="12"/>
        <v>6909</v>
      </c>
      <c r="M51" s="14">
        <f t="shared" si="12"/>
        <v>7255</v>
      </c>
      <c r="N51" s="15">
        <f t="shared" ref="N51:R53" si="13">(C51-I51)/I51</f>
        <v>1.9939678284182305E-2</v>
      </c>
      <c r="O51" s="15">
        <f t="shared" si="13"/>
        <v>1.9945747566618797E-2</v>
      </c>
      <c r="P51" s="15">
        <f t="shared" si="13"/>
        <v>2.0060790273556232E-2</v>
      </c>
      <c r="Q51" s="15">
        <f t="shared" si="13"/>
        <v>1.9973947025618759E-2</v>
      </c>
      <c r="R51" s="15">
        <f t="shared" si="13"/>
        <v>1.9986216402481046E-2</v>
      </c>
    </row>
    <row r="52" spans="1:18" x14ac:dyDescent="0.25">
      <c r="A52" s="7" t="s">
        <v>16</v>
      </c>
      <c r="B52" s="21"/>
      <c r="C52" s="8">
        <f>ROUND(C51*0.46154,2)</f>
        <v>2809.39</v>
      </c>
      <c r="D52" s="8">
        <f>ROUND(D51*0.46154,2)</f>
        <v>2950.16</v>
      </c>
      <c r="E52" s="8">
        <f>ROUND(E51*0.46154,2)</f>
        <v>3097.86</v>
      </c>
      <c r="F52" s="8">
        <f>ROUND(F51*0.46154,2)</f>
        <v>3252.47</v>
      </c>
      <c r="G52" s="8">
        <f>ROUND(G51*0.46154,2)</f>
        <v>3415.4</v>
      </c>
      <c r="I52" s="14">
        <f t="shared" si="12"/>
        <v>2754.47</v>
      </c>
      <c r="J52" s="14">
        <f t="shared" si="12"/>
        <v>2892.47</v>
      </c>
      <c r="K52" s="14">
        <f t="shared" si="12"/>
        <v>3036.93</v>
      </c>
      <c r="L52" s="14">
        <f t="shared" si="12"/>
        <v>3188.78</v>
      </c>
      <c r="M52" s="14">
        <f t="shared" si="12"/>
        <v>3348.47</v>
      </c>
      <c r="N52" s="15">
        <f t="shared" si="13"/>
        <v>1.9938499965510635E-2</v>
      </c>
      <c r="O52" s="15">
        <f t="shared" si="13"/>
        <v>1.9944891390403379E-2</v>
      </c>
      <c r="P52" s="15">
        <f t="shared" si="13"/>
        <v>2.0063024172437393E-2</v>
      </c>
      <c r="Q52" s="15">
        <f t="shared" si="13"/>
        <v>1.9973155877796397E-2</v>
      </c>
      <c r="R52" s="15">
        <f t="shared" si="13"/>
        <v>1.9988233431985442E-2</v>
      </c>
    </row>
    <row r="53" spans="1:18" x14ac:dyDescent="0.25">
      <c r="A53" s="9" t="s">
        <v>10</v>
      </c>
      <c r="B53" s="22"/>
      <c r="C53" s="10">
        <f>ROUND(C51/173.33,4)</f>
        <v>35.118000000000002</v>
      </c>
      <c r="D53" s="10">
        <f>ROUND(D51/173.33,4)</f>
        <v>36.877600000000001</v>
      </c>
      <c r="E53" s="10">
        <f>ROUND(E51/173.33,4)</f>
        <v>38.723799999999997</v>
      </c>
      <c r="F53" s="10">
        <f>ROUND(F51/173.33,4)</f>
        <v>40.656599999999997</v>
      </c>
      <c r="G53" s="10">
        <f>ROUND(G51/173.33,4)</f>
        <v>42.693100000000001</v>
      </c>
      <c r="I53" s="14">
        <f t="shared" si="12"/>
        <v>34.431399999999996</v>
      </c>
      <c r="J53" s="14">
        <f t="shared" si="12"/>
        <v>36.156500000000001</v>
      </c>
      <c r="K53" s="14">
        <f t="shared" si="12"/>
        <v>37.962299999999999</v>
      </c>
      <c r="L53" s="14">
        <f t="shared" si="12"/>
        <v>39.860399999999998</v>
      </c>
      <c r="M53" s="14">
        <f t="shared" si="12"/>
        <v>41.8566</v>
      </c>
      <c r="N53" s="15">
        <f t="shared" si="13"/>
        <v>1.9941100274749379E-2</v>
      </c>
      <c r="O53" s="15">
        <f t="shared" si="13"/>
        <v>1.994385518509811E-2</v>
      </c>
      <c r="P53" s="15">
        <f t="shared" si="13"/>
        <v>2.0059374695421461E-2</v>
      </c>
      <c r="Q53" s="15">
        <f t="shared" si="13"/>
        <v>1.9974711743986486E-2</v>
      </c>
      <c r="R53" s="15">
        <f t="shared" si="13"/>
        <v>1.998490082806537E-2</v>
      </c>
    </row>
    <row r="54" spans="1:18" x14ac:dyDescent="0.25">
      <c r="A54" s="11" t="s">
        <v>11</v>
      </c>
      <c r="B54" s="20">
        <v>54</v>
      </c>
      <c r="C54" s="5"/>
      <c r="D54" s="5"/>
      <c r="E54" s="5"/>
      <c r="F54" s="5"/>
      <c r="G54" s="6"/>
    </row>
    <row r="55" spans="1:18" x14ac:dyDescent="0.25">
      <c r="A55" s="7" t="s">
        <v>9</v>
      </c>
      <c r="B55" s="21"/>
      <c r="C55" s="8">
        <f>ROUND(C33*1.02,0)</f>
        <v>6720</v>
      </c>
      <c r="D55" s="8">
        <f>ROUND(D33*1.02,0)</f>
        <v>7056</v>
      </c>
      <c r="E55" s="8">
        <f>ROUND(E33*1.02,0)</f>
        <v>7408</v>
      </c>
      <c r="F55" s="8">
        <f>ROUND(F33*1.02,0)</f>
        <v>7780</v>
      </c>
      <c r="G55" s="8">
        <f>ROUND(G33*1.02,0)</f>
        <v>8168</v>
      </c>
      <c r="I55" s="14">
        <f t="shared" ref="I55:M57" si="14">+C33</f>
        <v>6588</v>
      </c>
      <c r="J55" s="14">
        <f t="shared" si="14"/>
        <v>6918</v>
      </c>
      <c r="K55" s="14">
        <f t="shared" si="14"/>
        <v>7263</v>
      </c>
      <c r="L55" s="14">
        <f t="shared" si="14"/>
        <v>7627</v>
      </c>
      <c r="M55" s="14">
        <f t="shared" si="14"/>
        <v>8008</v>
      </c>
      <c r="N55" s="15">
        <f t="shared" ref="N55:R57" si="15">(C55-I55)/I55</f>
        <v>2.0036429872495445E-2</v>
      </c>
      <c r="O55" s="15">
        <f t="shared" si="15"/>
        <v>1.9947961838681701E-2</v>
      </c>
      <c r="P55" s="15">
        <f t="shared" si="15"/>
        <v>1.996420212033595E-2</v>
      </c>
      <c r="Q55" s="15">
        <f t="shared" si="15"/>
        <v>2.0060312049298545E-2</v>
      </c>
      <c r="R55" s="15">
        <f t="shared" si="15"/>
        <v>1.998001998001998E-2</v>
      </c>
    </row>
    <row r="56" spans="1:18" x14ac:dyDescent="0.25">
      <c r="A56" s="7" t="s">
        <v>16</v>
      </c>
      <c r="B56" s="21"/>
      <c r="C56" s="8">
        <f>ROUND(C55*0.46154,2)</f>
        <v>3101.55</v>
      </c>
      <c r="D56" s="8">
        <f>ROUND(D55*0.46154,2)</f>
        <v>3256.63</v>
      </c>
      <c r="E56" s="8">
        <f>ROUND(E55*0.46154,2)</f>
        <v>3419.09</v>
      </c>
      <c r="F56" s="8">
        <f>ROUND(F55*0.46154,2)</f>
        <v>3590.78</v>
      </c>
      <c r="G56" s="8">
        <f>ROUND(G55*0.46154,2)</f>
        <v>3769.86</v>
      </c>
      <c r="I56" s="14">
        <f t="shared" si="14"/>
        <v>3040.63</v>
      </c>
      <c r="J56" s="14">
        <f t="shared" si="14"/>
        <v>3192.93</v>
      </c>
      <c r="K56" s="14">
        <f t="shared" si="14"/>
        <v>3352.17</v>
      </c>
      <c r="L56" s="14">
        <f t="shared" si="14"/>
        <v>3520.17</v>
      </c>
      <c r="M56" s="14">
        <f t="shared" si="14"/>
        <v>3696.01</v>
      </c>
      <c r="N56" s="15">
        <f t="shared" si="15"/>
        <v>2.0035321627425919E-2</v>
      </c>
      <c r="O56" s="15">
        <f t="shared" si="15"/>
        <v>1.9950327755384641E-2</v>
      </c>
      <c r="P56" s="15">
        <f t="shared" si="15"/>
        <v>1.9963188024473721E-2</v>
      </c>
      <c r="Q56" s="15">
        <f t="shared" si="15"/>
        <v>2.0058690347341215E-2</v>
      </c>
      <c r="R56" s="15">
        <f t="shared" si="15"/>
        <v>1.9981006544895687E-2</v>
      </c>
    </row>
    <row r="57" spans="1:18" x14ac:dyDescent="0.25">
      <c r="A57" s="9" t="s">
        <v>10</v>
      </c>
      <c r="B57" s="22"/>
      <c r="C57" s="10">
        <f>ROUND(C55/173.33,4)</f>
        <v>38.770000000000003</v>
      </c>
      <c r="D57" s="10">
        <f>ROUND(D55/173.33,4)</f>
        <v>40.708500000000001</v>
      </c>
      <c r="E57" s="10">
        <f>ROUND(E55/173.33,4)</f>
        <v>42.7393</v>
      </c>
      <c r="F57" s="10">
        <f>ROUND(F55/173.33,4)</f>
        <v>44.8855</v>
      </c>
      <c r="G57" s="10">
        <f>ROUND(G55/173.33,4)</f>
        <v>47.124000000000002</v>
      </c>
      <c r="I57" s="14">
        <f t="shared" si="14"/>
        <v>38.008400000000002</v>
      </c>
      <c r="J57" s="14">
        <f t="shared" si="14"/>
        <v>39.912300000000002</v>
      </c>
      <c r="K57" s="14">
        <f t="shared" si="14"/>
        <v>41.902700000000003</v>
      </c>
      <c r="L57" s="14">
        <f t="shared" si="14"/>
        <v>44.002800000000001</v>
      </c>
      <c r="M57" s="14">
        <f t="shared" si="14"/>
        <v>46.200899999999997</v>
      </c>
      <c r="N57" s="15">
        <f t="shared" si="15"/>
        <v>2.003767588217345E-2</v>
      </c>
      <c r="O57" s="15">
        <f t="shared" si="15"/>
        <v>1.9948737607203768E-2</v>
      </c>
      <c r="P57" s="15">
        <f t="shared" si="15"/>
        <v>1.9965300565357294E-2</v>
      </c>
      <c r="Q57" s="15">
        <f t="shared" si="15"/>
        <v>2.006008708536729E-2</v>
      </c>
      <c r="R57" s="15">
        <f t="shared" si="15"/>
        <v>1.9980130257202893E-2</v>
      </c>
    </row>
    <row r="58" spans="1:18" x14ac:dyDescent="0.25">
      <c r="A58" s="4" t="s">
        <v>12</v>
      </c>
      <c r="B58" s="20">
        <v>60</v>
      </c>
      <c r="C58" s="5"/>
      <c r="D58" s="5"/>
      <c r="E58" s="5"/>
      <c r="F58" s="5"/>
      <c r="G58" s="6"/>
    </row>
    <row r="59" spans="1:18" x14ac:dyDescent="0.25">
      <c r="A59" s="7" t="s">
        <v>9</v>
      </c>
      <c r="B59" s="21"/>
      <c r="C59" s="8">
        <f>ROUND(C37*1.02,0)</f>
        <v>7793</v>
      </c>
      <c r="D59" s="8">
        <f>ROUND(D37*1.02,0)</f>
        <v>8182</v>
      </c>
      <c r="E59" s="8">
        <f>ROUND(E37*1.02,0)</f>
        <v>8591</v>
      </c>
      <c r="F59" s="8">
        <f>ROUND(F37*1.02,0)</f>
        <v>9021</v>
      </c>
      <c r="G59" s="8">
        <f>ROUND(G37*1.02,0)</f>
        <v>9473</v>
      </c>
      <c r="I59" s="14">
        <f t="shared" ref="I59:M61" si="16">+C37</f>
        <v>7640</v>
      </c>
      <c r="J59" s="14">
        <f t="shared" si="16"/>
        <v>8022</v>
      </c>
      <c r="K59" s="14">
        <f t="shared" si="16"/>
        <v>8423</v>
      </c>
      <c r="L59" s="14">
        <f t="shared" si="16"/>
        <v>8844</v>
      </c>
      <c r="M59" s="14">
        <f t="shared" si="16"/>
        <v>9287</v>
      </c>
      <c r="N59" s="15">
        <f t="shared" ref="N59:R61" si="17">(C59-I59)/I59</f>
        <v>2.0026178010471206E-2</v>
      </c>
      <c r="O59" s="15">
        <f t="shared" si="17"/>
        <v>1.994515083520319E-2</v>
      </c>
      <c r="P59" s="15">
        <f t="shared" si="17"/>
        <v>1.9945387629110769E-2</v>
      </c>
      <c r="Q59" s="15">
        <f t="shared" si="17"/>
        <v>2.0013568521031207E-2</v>
      </c>
      <c r="R59" s="15">
        <f t="shared" si="17"/>
        <v>2.0027996123613653E-2</v>
      </c>
    </row>
    <row r="60" spans="1:18" x14ac:dyDescent="0.25">
      <c r="A60" s="7" t="s">
        <v>16</v>
      </c>
      <c r="B60" s="21"/>
      <c r="C60" s="8">
        <f>ROUND(C59*0.46154,2)</f>
        <v>3596.78</v>
      </c>
      <c r="D60" s="8">
        <f>ROUND(D59*0.46154,2)</f>
        <v>3776.32</v>
      </c>
      <c r="E60" s="8">
        <f>ROUND(E59*0.46154,2)</f>
        <v>3965.09</v>
      </c>
      <c r="F60" s="8">
        <f>ROUND(F59*0.46154,2)</f>
        <v>4163.55</v>
      </c>
      <c r="G60" s="8">
        <f>ROUND(G59*0.46154,2)</f>
        <v>4372.17</v>
      </c>
      <c r="I60" s="14">
        <f t="shared" si="16"/>
        <v>3526.17</v>
      </c>
      <c r="J60" s="14">
        <f t="shared" si="16"/>
        <v>3702.47</v>
      </c>
      <c r="K60" s="14">
        <f t="shared" si="16"/>
        <v>3887.55</v>
      </c>
      <c r="L60" s="14">
        <f t="shared" si="16"/>
        <v>4081.86</v>
      </c>
      <c r="M60" s="14">
        <f t="shared" si="16"/>
        <v>4286.32</v>
      </c>
      <c r="N60" s="15">
        <f t="shared" si="17"/>
        <v>2.0024559224314235E-2</v>
      </c>
      <c r="O60" s="15">
        <f t="shared" si="17"/>
        <v>1.994614406058668E-2</v>
      </c>
      <c r="P60" s="15">
        <f t="shared" si="17"/>
        <v>1.9945724170750204E-2</v>
      </c>
      <c r="Q60" s="15">
        <f t="shared" si="17"/>
        <v>2.0012935279504946E-2</v>
      </c>
      <c r="R60" s="15">
        <f t="shared" si="17"/>
        <v>2.0028835924522755E-2</v>
      </c>
    </row>
    <row r="61" spans="1:18" x14ac:dyDescent="0.25">
      <c r="A61" s="9" t="s">
        <v>10</v>
      </c>
      <c r="B61" s="22"/>
      <c r="C61" s="10">
        <f>ROUND(C59/173.33,4)</f>
        <v>44.960500000000003</v>
      </c>
      <c r="D61" s="10">
        <f>ROUND(D59/173.33,4)</f>
        <v>47.204799999999999</v>
      </c>
      <c r="E61" s="10">
        <f>ROUND(E59/173.33,4)</f>
        <v>49.564399999999999</v>
      </c>
      <c r="F61" s="10">
        <f>ROUND(F59/173.33,4)</f>
        <v>52.045200000000001</v>
      </c>
      <c r="G61" s="10">
        <f>ROUND(G59/173.33,4)</f>
        <v>54.652999999999999</v>
      </c>
      <c r="I61" s="14">
        <f t="shared" si="16"/>
        <v>44.077800000000003</v>
      </c>
      <c r="J61" s="14">
        <f t="shared" si="16"/>
        <v>46.281700000000001</v>
      </c>
      <c r="K61" s="14">
        <f t="shared" si="16"/>
        <v>48.595199999999998</v>
      </c>
      <c r="L61" s="14">
        <f t="shared" si="16"/>
        <v>51.024099999999997</v>
      </c>
      <c r="M61" s="14">
        <f t="shared" si="16"/>
        <v>53.579900000000002</v>
      </c>
      <c r="N61" s="15">
        <f t="shared" si="17"/>
        <v>2.0025954108417385E-2</v>
      </c>
      <c r="O61" s="15">
        <f t="shared" si="17"/>
        <v>1.9945248337895929E-2</v>
      </c>
      <c r="P61" s="15">
        <f t="shared" si="17"/>
        <v>1.9944356644277638E-2</v>
      </c>
      <c r="Q61" s="15">
        <f t="shared" si="17"/>
        <v>2.001211192358129E-2</v>
      </c>
      <c r="R61" s="15">
        <f t="shared" si="17"/>
        <v>2.0028032900397286E-2</v>
      </c>
    </row>
    <row r="62" spans="1:18" ht="30" x14ac:dyDescent="0.25">
      <c r="A62" s="11" t="s">
        <v>13</v>
      </c>
      <c r="B62" s="20">
        <v>53</v>
      </c>
      <c r="C62" s="5"/>
      <c r="D62" s="5"/>
      <c r="E62" s="5"/>
      <c r="F62" s="5"/>
      <c r="G62" s="6"/>
    </row>
    <row r="63" spans="1:18" x14ac:dyDescent="0.25">
      <c r="A63" s="7" t="s">
        <v>9</v>
      </c>
      <c r="B63" s="21"/>
      <c r="C63" s="8">
        <f>ROUND(C41*1.02,0)</f>
        <v>5333</v>
      </c>
      <c r="D63" s="8">
        <f>ROUND(D41*1.02,0)</f>
        <v>5599</v>
      </c>
      <c r="E63" s="8">
        <f>ROUND(E41*1.02,0)</f>
        <v>5878</v>
      </c>
      <c r="F63" s="8">
        <f>ROUND(F41*1.02,0)</f>
        <v>6173</v>
      </c>
      <c r="G63" s="8">
        <f>ROUND(G41*1.02,0)</f>
        <v>6482</v>
      </c>
      <c r="I63" s="14">
        <f t="shared" ref="I63:M65" si="18">+C41</f>
        <v>5228</v>
      </c>
      <c r="J63" s="14">
        <f t="shared" si="18"/>
        <v>5489</v>
      </c>
      <c r="K63" s="14">
        <f t="shared" si="18"/>
        <v>5763</v>
      </c>
      <c r="L63" s="14">
        <f t="shared" si="18"/>
        <v>6052</v>
      </c>
      <c r="M63" s="14">
        <f t="shared" si="18"/>
        <v>6355</v>
      </c>
      <c r="N63" s="15">
        <f t="shared" ref="N63:R65" si="19">(C63-I63)/I63</f>
        <v>2.0084162203519509E-2</v>
      </c>
      <c r="O63" s="15">
        <f t="shared" si="19"/>
        <v>2.004008016032064E-2</v>
      </c>
      <c r="P63" s="15">
        <f t="shared" si="19"/>
        <v>1.9954884608710741E-2</v>
      </c>
      <c r="Q63" s="15">
        <f t="shared" si="19"/>
        <v>1.9993390614672837E-2</v>
      </c>
      <c r="R63" s="15">
        <f t="shared" si="19"/>
        <v>1.9984264358772621E-2</v>
      </c>
    </row>
    <row r="64" spans="1:18" x14ac:dyDescent="0.25">
      <c r="A64" s="7" t="s">
        <v>16</v>
      </c>
      <c r="B64" s="21"/>
      <c r="C64" s="8">
        <f>ROUND(C63*0.46154,2)</f>
        <v>2461.39</v>
      </c>
      <c r="D64" s="8">
        <f>ROUND(D63*0.46154,2)</f>
        <v>2584.16</v>
      </c>
      <c r="E64" s="8">
        <f>ROUND(E63*0.46154,2)</f>
        <v>2712.93</v>
      </c>
      <c r="F64" s="8">
        <f>ROUND(F63*0.46154,2)</f>
        <v>2849.09</v>
      </c>
      <c r="G64" s="8">
        <f>ROUND(G63*0.46154,2)</f>
        <v>2991.7</v>
      </c>
      <c r="I64" s="14">
        <f t="shared" si="18"/>
        <v>2412.9299999999998</v>
      </c>
      <c r="J64" s="14">
        <f t="shared" si="18"/>
        <v>2533.39</v>
      </c>
      <c r="K64" s="14">
        <f t="shared" si="18"/>
        <v>2659.86</v>
      </c>
      <c r="L64" s="14">
        <f t="shared" si="18"/>
        <v>2793.24</v>
      </c>
      <c r="M64" s="14">
        <f t="shared" si="18"/>
        <v>2933.09</v>
      </c>
      <c r="N64" s="15">
        <f t="shared" si="19"/>
        <v>2.0083466988267393E-2</v>
      </c>
      <c r="O64" s="15">
        <f t="shared" si="19"/>
        <v>2.0040341202894139E-2</v>
      </c>
      <c r="P64" s="15">
        <f t="shared" si="19"/>
        <v>1.9952177934176876E-2</v>
      </c>
      <c r="Q64" s="15">
        <f t="shared" si="19"/>
        <v>1.9994701493606125E-2</v>
      </c>
      <c r="R64" s="15">
        <f t="shared" si="19"/>
        <v>1.9982339444067406E-2</v>
      </c>
    </row>
    <row r="65" spans="1:18" x14ac:dyDescent="0.25">
      <c r="A65" s="9" t="s">
        <v>10</v>
      </c>
      <c r="B65" s="22"/>
      <c r="C65" s="10">
        <f>ROUND(C63/173.33,4)</f>
        <v>30.767900000000001</v>
      </c>
      <c r="D65" s="10">
        <f>ROUND(D63/173.33,4)</f>
        <v>32.302500000000002</v>
      </c>
      <c r="E65" s="10">
        <f>ROUND(E63/173.33,4)</f>
        <v>33.912199999999999</v>
      </c>
      <c r="F65" s="10">
        <f>ROUND(F63/173.33,4)</f>
        <v>35.614100000000001</v>
      </c>
      <c r="G65" s="10">
        <f>ROUND(G63/173.33,4)</f>
        <v>37.396900000000002</v>
      </c>
      <c r="I65" s="14">
        <f t="shared" si="18"/>
        <v>30.162099999999999</v>
      </c>
      <c r="J65" s="14">
        <f t="shared" si="18"/>
        <v>31.667899999999999</v>
      </c>
      <c r="K65" s="14">
        <f t="shared" si="18"/>
        <v>33.248699999999999</v>
      </c>
      <c r="L65" s="14">
        <f t="shared" si="18"/>
        <v>34.9161</v>
      </c>
      <c r="M65" s="14">
        <f t="shared" si="18"/>
        <v>36.664200000000001</v>
      </c>
      <c r="N65" s="15">
        <f t="shared" si="19"/>
        <v>2.0084808418512044E-2</v>
      </c>
      <c r="O65" s="15">
        <f t="shared" si="19"/>
        <v>2.0039219525134364E-2</v>
      </c>
      <c r="P65" s="15">
        <f t="shared" si="19"/>
        <v>1.9955667439629191E-2</v>
      </c>
      <c r="Q65" s="15">
        <f t="shared" si="19"/>
        <v>1.9990777893292792E-2</v>
      </c>
      <c r="R65" s="15">
        <f t="shared" si="19"/>
        <v>1.9984071655729602E-2</v>
      </c>
    </row>
  </sheetData>
  <mergeCells count="15">
    <mergeCell ref="C26:G26"/>
    <mergeCell ref="B28:B31"/>
    <mergeCell ref="B32:B35"/>
    <mergeCell ref="B36:B39"/>
    <mergeCell ref="B40:B43"/>
    <mergeCell ref="C4:G4"/>
    <mergeCell ref="B6:B9"/>
    <mergeCell ref="B10:B13"/>
    <mergeCell ref="B14:B17"/>
    <mergeCell ref="B18:B21"/>
    <mergeCell ref="C48:G48"/>
    <mergeCell ref="B50:B53"/>
    <mergeCell ref="B54:B57"/>
    <mergeCell ref="B58:B61"/>
    <mergeCell ref="B62:B65"/>
  </mergeCells>
  <printOptions horizontalCentered="1"/>
  <pageMargins left="0.7" right="0.7" top="0.75" bottom="0.75" header="0.3" footer="0.3"/>
  <pageSetup scale="94" fitToHeight="0" orientation="portrait" r:id="rId1"/>
  <headerFooter>
    <oddFooter>&amp;CSalary Schedule - page 2</oddFooter>
  </headerFooter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E2CB3-C792-46EA-9247-31A5FD784395}">
  <dimension ref="A1:R51"/>
  <sheetViews>
    <sheetView tabSelected="1" topLeftCell="A13" workbookViewId="0">
      <selection activeCell="A36" sqref="A36"/>
    </sheetView>
  </sheetViews>
  <sheetFormatPr defaultColWidth="8.7109375" defaultRowHeight="15" x14ac:dyDescent="0.25"/>
  <cols>
    <col min="1" max="1" width="29" style="2" customWidth="1"/>
    <col min="2" max="2" width="8.7109375" style="2"/>
    <col min="3" max="3" width="12" style="2" customWidth="1"/>
    <col min="4" max="16384" width="8.7109375" style="2"/>
  </cols>
  <sheetData>
    <row r="1" spans="1:3" ht="60" customHeight="1" x14ac:dyDescent="0.25">
      <c r="A1" s="1" t="s">
        <v>14</v>
      </c>
    </row>
    <row r="2" spans="1:3" x14ac:dyDescent="0.25">
      <c r="A2" s="1" t="s">
        <v>20</v>
      </c>
    </row>
    <row r="3" spans="1:3" x14ac:dyDescent="0.25">
      <c r="A3" s="3" t="s">
        <v>17</v>
      </c>
    </row>
    <row r="4" spans="1:3" x14ac:dyDescent="0.25">
      <c r="C4" s="16" t="s">
        <v>7</v>
      </c>
    </row>
    <row r="5" spans="1:3" x14ac:dyDescent="0.25">
      <c r="A5" s="12" t="s">
        <v>0</v>
      </c>
      <c r="B5" s="12" t="s">
        <v>1</v>
      </c>
      <c r="C5" s="12" t="s">
        <v>2</v>
      </c>
    </row>
    <row r="6" spans="1:3" x14ac:dyDescent="0.25">
      <c r="A6" s="4" t="s">
        <v>21</v>
      </c>
      <c r="B6" s="23"/>
      <c r="C6" s="5"/>
    </row>
    <row r="7" spans="1:3" x14ac:dyDescent="0.25">
      <c r="A7" s="7" t="s">
        <v>9</v>
      </c>
      <c r="B7" s="21">
        <v>1</v>
      </c>
      <c r="C7" s="8">
        <f>ROUND('Matrix - 3 years'!G15*1.1,0)</f>
        <v>10016</v>
      </c>
    </row>
    <row r="8" spans="1:3" x14ac:dyDescent="0.25">
      <c r="A8" s="7" t="s">
        <v>16</v>
      </c>
      <c r="B8" s="21"/>
      <c r="C8" s="8">
        <f>ROUND(C7*0.46154,2)</f>
        <v>4622.78</v>
      </c>
    </row>
    <row r="9" spans="1:3" x14ac:dyDescent="0.25">
      <c r="A9" s="9" t="s">
        <v>10</v>
      </c>
      <c r="B9" s="22"/>
      <c r="C9" s="10">
        <f>ROUND(C7/173.33,4)</f>
        <v>57.785699999999999</v>
      </c>
    </row>
    <row r="10" spans="1:3" x14ac:dyDescent="0.25">
      <c r="A10" s="24" t="s">
        <v>22</v>
      </c>
      <c r="B10" s="23"/>
      <c r="C10" s="5"/>
    </row>
    <row r="11" spans="1:3" x14ac:dyDescent="0.25">
      <c r="A11" s="7" t="s">
        <v>9</v>
      </c>
      <c r="B11" s="21">
        <v>2</v>
      </c>
      <c r="C11" s="8">
        <f>ROUND('Matrix - 3 years'!G15*1.2,0)</f>
        <v>10926</v>
      </c>
    </row>
    <row r="12" spans="1:3" x14ac:dyDescent="0.25">
      <c r="A12" s="7" t="s">
        <v>16</v>
      </c>
      <c r="B12" s="21"/>
      <c r="C12" s="8">
        <f>ROUND(C11*0.46154,2)</f>
        <v>5042.79</v>
      </c>
    </row>
    <row r="13" spans="1:3" x14ac:dyDescent="0.25">
      <c r="A13" s="9" t="s">
        <v>10</v>
      </c>
      <c r="B13" s="22"/>
      <c r="C13" s="10">
        <f>ROUND(C11/173.33,4)</f>
        <v>63.035800000000002</v>
      </c>
    </row>
    <row r="14" spans="1:3" x14ac:dyDescent="0.25">
      <c r="A14" s="4" t="s">
        <v>23</v>
      </c>
      <c r="B14" s="23"/>
      <c r="C14" s="5"/>
    </row>
    <row r="15" spans="1:3" x14ac:dyDescent="0.25">
      <c r="A15" s="7" t="s">
        <v>9</v>
      </c>
      <c r="B15" s="21">
        <v>3</v>
      </c>
      <c r="C15" s="8">
        <f>ROUND('Matrix - 3 years'!G15*1.2,0)</f>
        <v>10926</v>
      </c>
    </row>
    <row r="16" spans="1:3" x14ac:dyDescent="0.25">
      <c r="A16" s="7" t="s">
        <v>16</v>
      </c>
      <c r="B16" s="21"/>
      <c r="C16" s="8">
        <f>ROUND(C15*0.46154,2)</f>
        <v>5042.79</v>
      </c>
    </row>
    <row r="17" spans="1:3" x14ac:dyDescent="0.25">
      <c r="A17" s="9" t="s">
        <v>10</v>
      </c>
      <c r="B17" s="22"/>
      <c r="C17" s="10">
        <f>ROUND(C15/173.33,4)</f>
        <v>63.035800000000002</v>
      </c>
    </row>
    <row r="18" spans="1:3" ht="39.950000000000003" customHeight="1" x14ac:dyDescent="0.25">
      <c r="A18" s="1" t="s">
        <v>14</v>
      </c>
    </row>
    <row r="19" spans="1:3" x14ac:dyDescent="0.25">
      <c r="A19" s="1" t="s">
        <v>20</v>
      </c>
    </row>
    <row r="20" spans="1:3" x14ac:dyDescent="0.25">
      <c r="A20" s="3" t="s">
        <v>18</v>
      </c>
    </row>
    <row r="21" spans="1:3" x14ac:dyDescent="0.25">
      <c r="C21" s="16" t="s">
        <v>7</v>
      </c>
    </row>
    <row r="22" spans="1:3" x14ac:dyDescent="0.25">
      <c r="A22" s="12" t="s">
        <v>0</v>
      </c>
      <c r="B22" s="12" t="s">
        <v>1</v>
      </c>
      <c r="C22" s="12" t="s">
        <v>2</v>
      </c>
    </row>
    <row r="23" spans="1:3" x14ac:dyDescent="0.25">
      <c r="A23" s="4" t="s">
        <v>21</v>
      </c>
      <c r="B23" s="23"/>
      <c r="C23" s="5"/>
    </row>
    <row r="24" spans="1:3" x14ac:dyDescent="0.25">
      <c r="A24" s="7" t="s">
        <v>9</v>
      </c>
      <c r="B24" s="21">
        <v>1</v>
      </c>
      <c r="C24" s="8">
        <f>ROUND('Matrix - 3 years'!G37*1.1,0)</f>
        <v>10216</v>
      </c>
    </row>
    <row r="25" spans="1:3" x14ac:dyDescent="0.25">
      <c r="A25" s="7" t="s">
        <v>16</v>
      </c>
      <c r="B25" s="21"/>
      <c r="C25" s="8">
        <f>ROUND(C24*0.46154,2)</f>
        <v>4715.09</v>
      </c>
    </row>
    <row r="26" spans="1:3" x14ac:dyDescent="0.25">
      <c r="A26" s="9" t="s">
        <v>10</v>
      </c>
      <c r="B26" s="22"/>
      <c r="C26" s="10">
        <f>ROUND(C24/173.33,4)</f>
        <v>58.939599999999999</v>
      </c>
    </row>
    <row r="27" spans="1:3" x14ac:dyDescent="0.25">
      <c r="A27" s="24" t="s">
        <v>22</v>
      </c>
      <c r="B27" s="23"/>
      <c r="C27" s="5"/>
    </row>
    <row r="28" spans="1:3" x14ac:dyDescent="0.25">
      <c r="A28" s="7" t="s">
        <v>9</v>
      </c>
      <c r="B28" s="21">
        <v>2</v>
      </c>
      <c r="C28" s="8">
        <f>ROUND('Matrix - 3 years'!G37*1.2,0)</f>
        <v>11144</v>
      </c>
    </row>
    <row r="29" spans="1:3" x14ac:dyDescent="0.25">
      <c r="A29" s="7" t="s">
        <v>16</v>
      </c>
      <c r="B29" s="21"/>
      <c r="C29" s="8">
        <f>ROUND(C28*0.46154,2)</f>
        <v>5143.3999999999996</v>
      </c>
    </row>
    <row r="30" spans="1:3" x14ac:dyDescent="0.25">
      <c r="A30" s="9" t="s">
        <v>10</v>
      </c>
      <c r="B30" s="22"/>
      <c r="C30" s="10">
        <f>ROUND(C28/173.33,4)</f>
        <v>64.293499999999995</v>
      </c>
    </row>
    <row r="31" spans="1:3" x14ac:dyDescent="0.25">
      <c r="A31" s="4" t="s">
        <v>23</v>
      </c>
      <c r="B31" s="23"/>
      <c r="C31" s="5"/>
    </row>
    <row r="32" spans="1:3" x14ac:dyDescent="0.25">
      <c r="A32" s="7" t="s">
        <v>9</v>
      </c>
      <c r="B32" s="21">
        <v>3</v>
      </c>
      <c r="C32" s="8">
        <f>ROUND('Matrix - 3 years'!G37*1.2,0)</f>
        <v>11144</v>
      </c>
    </row>
    <row r="33" spans="1:3" x14ac:dyDescent="0.25">
      <c r="A33" s="7" t="s">
        <v>16</v>
      </c>
      <c r="B33" s="21"/>
      <c r="C33" s="8">
        <f>ROUND(C32*0.46154,2)</f>
        <v>5143.3999999999996</v>
      </c>
    </row>
    <row r="34" spans="1:3" x14ac:dyDescent="0.25">
      <c r="A34" s="9" t="s">
        <v>10</v>
      </c>
      <c r="B34" s="22"/>
      <c r="C34" s="10">
        <f>ROUND(C32/173.33,4)</f>
        <v>64.293499999999995</v>
      </c>
    </row>
    <row r="35" spans="1:3" ht="39.950000000000003" customHeight="1" x14ac:dyDescent="0.25">
      <c r="A35" s="1" t="s">
        <v>14</v>
      </c>
    </row>
    <row r="36" spans="1:3" x14ac:dyDescent="0.25">
      <c r="A36" s="1" t="s">
        <v>20</v>
      </c>
    </row>
    <row r="37" spans="1:3" x14ac:dyDescent="0.25">
      <c r="A37" s="3" t="s">
        <v>19</v>
      </c>
    </row>
    <row r="38" spans="1:3" x14ac:dyDescent="0.25">
      <c r="C38" s="16" t="s">
        <v>7</v>
      </c>
    </row>
    <row r="39" spans="1:3" x14ac:dyDescent="0.25">
      <c r="A39" s="12" t="s">
        <v>0</v>
      </c>
      <c r="B39" s="12" t="s">
        <v>1</v>
      </c>
      <c r="C39" s="12" t="s">
        <v>2</v>
      </c>
    </row>
    <row r="40" spans="1:3" x14ac:dyDescent="0.25">
      <c r="A40" s="4" t="s">
        <v>21</v>
      </c>
      <c r="B40" s="23"/>
      <c r="C40" s="5"/>
    </row>
    <row r="41" spans="1:3" x14ac:dyDescent="0.25">
      <c r="A41" s="7" t="s">
        <v>9</v>
      </c>
      <c r="B41" s="21">
        <v>1</v>
      </c>
      <c r="C41" s="8">
        <f>ROUND('Matrix - 3 years'!G59*1.1,0)</f>
        <v>10420</v>
      </c>
    </row>
    <row r="42" spans="1:3" x14ac:dyDescent="0.25">
      <c r="A42" s="7" t="s">
        <v>16</v>
      </c>
      <c r="B42" s="21"/>
      <c r="C42" s="8">
        <f>ROUND(C41*0.46154,2)</f>
        <v>4809.25</v>
      </c>
    </row>
    <row r="43" spans="1:3" x14ac:dyDescent="0.25">
      <c r="A43" s="9" t="s">
        <v>10</v>
      </c>
      <c r="B43" s="22"/>
      <c r="C43" s="10">
        <f>ROUND(C41/173.33,4)</f>
        <v>60.116500000000002</v>
      </c>
    </row>
    <row r="44" spans="1:3" x14ac:dyDescent="0.25">
      <c r="A44" s="24" t="s">
        <v>22</v>
      </c>
      <c r="B44" s="23"/>
      <c r="C44" s="5"/>
    </row>
    <row r="45" spans="1:3" x14ac:dyDescent="0.25">
      <c r="A45" s="7" t="s">
        <v>9</v>
      </c>
      <c r="B45" s="21">
        <v>2</v>
      </c>
      <c r="C45" s="8">
        <f>ROUND('Matrix - 3 years'!G59*1.2,0)</f>
        <v>11368</v>
      </c>
    </row>
    <row r="46" spans="1:3" x14ac:dyDescent="0.25">
      <c r="A46" s="7" t="s">
        <v>16</v>
      </c>
      <c r="B46" s="21"/>
      <c r="C46" s="8">
        <f>ROUND(C45*0.46154,2)</f>
        <v>5246.79</v>
      </c>
    </row>
    <row r="47" spans="1:3" x14ac:dyDescent="0.25">
      <c r="A47" s="9" t="s">
        <v>10</v>
      </c>
      <c r="B47" s="22"/>
      <c r="C47" s="10">
        <f>ROUND(C45/173.33,4)</f>
        <v>65.585899999999995</v>
      </c>
    </row>
    <row r="48" spans="1:3" x14ac:dyDescent="0.25">
      <c r="A48" s="4" t="s">
        <v>23</v>
      </c>
      <c r="B48" s="23"/>
      <c r="C48" s="5"/>
    </row>
    <row r="49" spans="1:3" x14ac:dyDescent="0.25">
      <c r="A49" s="7" t="s">
        <v>9</v>
      </c>
      <c r="B49" s="21">
        <v>3</v>
      </c>
      <c r="C49" s="8">
        <f>ROUND('Matrix - 3 years'!G59*1.2,0)</f>
        <v>11368</v>
      </c>
    </row>
    <row r="50" spans="1:3" x14ac:dyDescent="0.25">
      <c r="A50" s="7" t="s">
        <v>16</v>
      </c>
      <c r="B50" s="21"/>
      <c r="C50" s="8">
        <f>ROUND(C49*0.46154,2)</f>
        <v>5246.79</v>
      </c>
    </row>
    <row r="51" spans="1:3" x14ac:dyDescent="0.25">
      <c r="A51" s="9" t="s">
        <v>10</v>
      </c>
      <c r="B51" s="22"/>
      <c r="C51" s="10">
        <f>ROUND(C49/173.33,4)</f>
        <v>65.585899999999995</v>
      </c>
    </row>
  </sheetData>
  <mergeCells count="9">
    <mergeCell ref="B45:B47"/>
    <mergeCell ref="B49:B51"/>
    <mergeCell ref="B7:B9"/>
    <mergeCell ref="B11:B13"/>
    <mergeCell ref="B15:B17"/>
    <mergeCell ref="B24:B26"/>
    <mergeCell ref="B28:B30"/>
    <mergeCell ref="B32:B34"/>
    <mergeCell ref="B41:B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Matrix - 3 years</vt:lpstr>
      <vt:lpstr>SO Mgmt Matrix</vt:lpstr>
      <vt:lpstr>'Matrix - 3 years'!Print_Area</vt:lpstr>
    </vt:vector>
  </TitlesOfParts>
  <Company>Mono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Dutcher</dc:creator>
  <cp:lastModifiedBy>Mary Booher</cp:lastModifiedBy>
  <cp:lastPrinted>2022-06-01T23:46:27Z</cp:lastPrinted>
  <dcterms:created xsi:type="dcterms:W3CDTF">2017-03-24T16:02:08Z</dcterms:created>
  <dcterms:modified xsi:type="dcterms:W3CDTF">2023-08-21T23:50:21Z</dcterms:modified>
</cp:coreProperties>
</file>